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PRIHODA'!$A$1:$H$40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E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F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</commentList>
</comments>
</file>

<file path=xl/sharedStrings.xml><?xml version="1.0" encoding="utf-8"?>
<sst xmlns="http://schemas.openxmlformats.org/spreadsheetml/2006/main" count="462" uniqueCount="246">
  <si>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</si>
  <si>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</si>
  <si>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</si>
  <si>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</si>
  <si>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</si>
  <si>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</si>
  <si>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</si>
  <si>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</si>
  <si>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</si>
  <si>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</si>
  <si>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</si>
  <si>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</si>
  <si>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</si>
  <si>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</si>
  <si>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</si>
  <si>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</si>
  <si>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</si>
  <si>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</si>
  <si>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</si>
  <si>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</si>
  <si>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</si>
  <si>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</si>
  <si>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</si>
  <si>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</si>
  <si>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</si>
  <si>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</si>
  <si>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</si>
  <si>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</si>
  <si>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</si>
  <si>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</si>
  <si>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</si>
  <si>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</si>
  <si>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</si>
  <si>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</si>
  <si>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</si>
  <si>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</si>
  <si>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</si>
  <si>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</si>
  <si>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</si>
  <si>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</si>
  <si>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</si>
  <si>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</si>
  <si>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</si>
  <si>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</si>
  <si>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</si>
  <si>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</si>
  <si>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</si>
  <si>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</si>
  <si>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</si>
  <si>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</si>
  <si>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</si>
  <si>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</si>
  <si>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</si>
  <si>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</si>
  <si>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</si>
  <si>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</si>
  <si>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</si>
  <si>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</si>
  <si>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</si>
  <si>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</si>
  <si>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</si>
  <si>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</si>
  <si>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</si>
  <si>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</si>
  <si>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</si>
  <si>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</si>
  <si>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</si>
  <si>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</si>
  <si>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</si>
  <si>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</si>
  <si>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</si>
  <si>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</si>
  <si>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</si>
  <si>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</si>
  <si>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</si>
  <si>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Građevinski objekti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</si>
  <si>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</si>
  <si>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</si>
  <si>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</si>
  <si>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</si>
  <si>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</si>
  <si>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</si>
  <si>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</si>
  <si>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</si>
  <si>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</si>
  <si>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</si>
  <si>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</si>
  <si>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2019.</t>
  </si>
  <si>
    <t>Ukupno prihodi i primici za 2018.</t>
  </si>
  <si>
    <t>Projekcija plana za 2019.</t>
  </si>
  <si>
    <t>PROJEKCIJA PLANA ZA 2019.</t>
  </si>
  <si>
    <t>VLASTITI PRIHODI - SREDNJE ŠKOLSTVO</t>
  </si>
  <si>
    <t>Plaće u naravi</t>
  </si>
  <si>
    <t>Plaće za prekovremeni rad rad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</si>
  <si>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</si>
  <si>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</si>
  <si>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</si>
  <si>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</si>
  <si>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</si>
  <si>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</si>
  <si>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</si>
  <si>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Nematerijalna proizvedena imovina</t>
  </si>
  <si>
    <t>Ulaganja u računalne programe</t>
  </si>
  <si>
    <t>A 7011 02</t>
  </si>
  <si>
    <t>FINANCIRANJE ŠKOLSTVA IZVAN ŽUPANIJSKOG PRORAČUNA</t>
  </si>
  <si>
    <t>PLAN RASHODA I IZDATAKA ZA MEDICINSKU ŠKOLU OSIJEK</t>
  </si>
  <si>
    <t>OPĆI PRIHODI I PRIMICI</t>
  </si>
  <si>
    <t>VLASTITI PRIHODI</t>
  </si>
  <si>
    <t>PLAN PRIHODA I PRIMITAKA ZA: MEDICINSKA ŠKOLA OSIJEK</t>
  </si>
  <si>
    <t>Prijedlog plana za 2018.</t>
  </si>
  <si>
    <t>Projekcija plana za 2020.</t>
  </si>
  <si>
    <t>2020.</t>
  </si>
  <si>
    <t>PRIJEDLOG PLANA ZA 2018.</t>
  </si>
  <si>
    <t>PROJEKCIJA PLANA ZA 2020.</t>
  </si>
  <si>
    <t>A1007</t>
  </si>
  <si>
    <t>ŽUPANIJSKA I MEĐUŽUPANIJSKA NATJECANJA</t>
  </si>
  <si>
    <t>A1021</t>
  </si>
  <si>
    <t>MEĐUŽUPANIJSKA STRUČNA VIJEĆA</t>
  </si>
  <si>
    <t>NACIONALNI CENTAR ZA VANJSKO VREDNOVANJE OBRAZOVANJA</t>
  </si>
  <si>
    <t>SUFINANCIRANJE OBAVEZNE ŠKOLSKE LEKTIRE U OSNOVNIM I SREDNJIM ŠKOLAMA</t>
  </si>
  <si>
    <t>Dnevnice za službeni put u zemlji</t>
  </si>
  <si>
    <t>Rashodi za meterijal i energiju</t>
  </si>
  <si>
    <t xml:space="preserve">Uredski materijal </t>
  </si>
  <si>
    <t>Ugovori o djelu</t>
  </si>
  <si>
    <t>Ostali nesomenuti rashodi poslovanja</t>
  </si>
  <si>
    <t>Naknade za rad predstavničkih i izvršnih tijela, povjerenstava i slično</t>
  </si>
  <si>
    <t>Naknade članovima povjerenstava</t>
  </si>
  <si>
    <t>A1016</t>
  </si>
  <si>
    <t>Naknade za prijevoz na službenom putu u zemlji</t>
  </si>
  <si>
    <t xml:space="preserve">K7008 04 </t>
  </si>
  <si>
    <t>Ukupno prihodi i primici za 2019.</t>
  </si>
  <si>
    <t>Ukupno prihodi i primici za 2020.</t>
  </si>
  <si>
    <t>Usluge tekućeg i investicijskog održavanja postrojenja i opreme</t>
  </si>
  <si>
    <t>Dnevnice za sl. put u zemlji</t>
  </si>
  <si>
    <t>Dnevnice za sl. put u inozemstvo</t>
  </si>
  <si>
    <t>Naknade za smještaj na sl. putu u zemlji</t>
  </si>
  <si>
    <t>Naknade za prijevoz na sl. putu u zemlji</t>
  </si>
  <si>
    <t>Seminari savjatovanja i simpoziji</t>
  </si>
  <si>
    <t>Tečajevi i stručni ispiti</t>
  </si>
  <si>
    <t>Literatura/časopisi, glasila, knjige i ostalo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</si>
  <si>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</si>
  <si>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</si>
  <si>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</si>
  <si>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</si>
  <si>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materijal</t>
  </si>
  <si>
    <t>Ostali materijal i sirovine</t>
  </si>
  <si>
    <t>Plin</t>
  </si>
  <si>
    <t>Motorni benzin i dizel gorivo</t>
  </si>
  <si>
    <t>Materijal i dijelovi za tekuće i investicijsko održavanje građ. objekata</t>
  </si>
  <si>
    <t>Materijal i dijelovi za tekuće i investicijsko održavanje postrojenja i opreme</t>
  </si>
  <si>
    <t>Ostali materijali i dijelovi te tekuće i investicijsko održavanje</t>
  </si>
  <si>
    <t>Usluge telefona</t>
  </si>
  <si>
    <t>Usluge interneta</t>
  </si>
  <si>
    <t>Poštarina/pisma, tiskanice i sl./</t>
  </si>
  <si>
    <t>Renta-car i taxi prijevoz</t>
  </si>
  <si>
    <t>Ostale usluge za komunikaciju i prijevoz</t>
  </si>
  <si>
    <t>Usluge tekućeg i investicijskog održavanja grad. objekata</t>
  </si>
  <si>
    <t>Ostale usluge tekućeg i investicijskog održavanja</t>
  </si>
  <si>
    <t>Tisak</t>
  </si>
  <si>
    <t>Izloženi prostor na samju</t>
  </si>
  <si>
    <t>Promidžbeni materijali</t>
  </si>
  <si>
    <t>Ostale usluge promidžbe i informiranja</t>
  </si>
  <si>
    <t>Opskrba vodom</t>
  </si>
  <si>
    <t>Iznošenje i odvoz smeća</t>
  </si>
  <si>
    <t>Deratizacija i dezinsekcija</t>
  </si>
  <si>
    <t>Ostale komunalne usluge</t>
  </si>
  <si>
    <t>Zakupnine i najamnine za opremu</t>
  </si>
  <si>
    <t>Ostale zakupnine i najamnine</t>
  </si>
  <si>
    <t>Obvezni i preventivni zdravstveni pregledi zaposlenika</t>
  </si>
  <si>
    <t>Autorski honorari</t>
  </si>
  <si>
    <t>Ostale intelektualne usluge</t>
  </si>
  <si>
    <t>Usluge ažuriranja računalnih baza</t>
  </si>
  <si>
    <t>Ostale računalne usluge</t>
  </si>
  <si>
    <t>Grafičke i tiskarske usluge, usluge kopiranja i ivezivanja i sl.</t>
  </si>
  <si>
    <t>Ostale nespomenute usluge</t>
  </si>
  <si>
    <t>Naknada troškova sl. puta</t>
  </si>
  <si>
    <t>Naknade ostalih troškova</t>
  </si>
  <si>
    <t>Tuzemne članarine</t>
  </si>
  <si>
    <t>Javnobilježničke pristojbe</t>
  </si>
  <si>
    <t>Rashodi protokola</t>
  </si>
  <si>
    <t>Usluge banaka</t>
  </si>
  <si>
    <t>Usluge platnog prometa</t>
  </si>
  <si>
    <t>Zatezne kamate iz posl. odnosa</t>
  </si>
  <si>
    <t>Ostali mataerijal i sirovine</t>
  </si>
  <si>
    <t>Usluge tekućeg i investicijsko održavanja građevinskih objekata</t>
  </si>
  <si>
    <t>Usluge tekućeg i investicijskog održavanja opreme</t>
  </si>
  <si>
    <t>Darovi</t>
  </si>
  <si>
    <t>Naknada za korištenje os. automobila u sl. svrhe</t>
  </si>
  <si>
    <t>MINISTARSTVO - IZDACI ZA ZAPOSLENE</t>
  </si>
  <si>
    <t>Novčana naknada poslodavca zbog nezapošljavanja osoba s invaliditetom</t>
  </si>
  <si>
    <t>Doprinos za obvezno zdravstveno osiguranje zaštite zdravlja na radu</t>
  </si>
  <si>
    <t>Plaće za zaposlene</t>
  </si>
  <si>
    <t>Nagrade</t>
  </si>
  <si>
    <t>Otpremnine</t>
  </si>
  <si>
    <t>Naknade za bolest, invalidnost i smrtni slučaj</t>
  </si>
  <si>
    <t>Regres za godišnji odmor</t>
  </si>
  <si>
    <t>Ostali nenavedeni rashodi za zaposlene</t>
  </si>
  <si>
    <t>Naknade za smještaj na sl.putu u inozemstvu</t>
  </si>
  <si>
    <t>Naknade za prijevoz na sl. putu u inozemstvu</t>
  </si>
  <si>
    <t>Ostali rashodi za službena putovanja</t>
  </si>
  <si>
    <t>Ostali materijali i dijelovi za tekuće i investicijsko održavanje</t>
  </si>
  <si>
    <t>Sitni inventar</t>
  </si>
  <si>
    <t>Elektronski mediji</t>
  </si>
  <si>
    <t>Zakupnine za zemljišta</t>
  </si>
  <si>
    <t>Najamnine za građevinske objekte</t>
  </si>
  <si>
    <t>Veterinarske usluge</t>
  </si>
  <si>
    <t>Laboratorijske usluge</t>
  </si>
  <si>
    <t>Ostale zdravstene usluge-zdravstveno osiguranje učenika</t>
  </si>
  <si>
    <t>Usluge odvjetnika i pravnog savjetnika</t>
  </si>
  <si>
    <t>Revizorske usluge</t>
  </si>
  <si>
    <t>Geodetsko-katastarske usluge</t>
  </si>
  <si>
    <t>Usluge vještačenja</t>
  </si>
  <si>
    <t>Usluge agencija, studentskog servisa</t>
  </si>
  <si>
    <t>Znanstvenoistraživačke uslge</t>
  </si>
  <si>
    <t>Usluge razvoja software-a</t>
  </si>
  <si>
    <t>Film i izrada fotografija</t>
  </si>
  <si>
    <t>Uređenje prostora</t>
  </si>
  <si>
    <t>Usluge pri registriranju prijevoznih sredstava</t>
  </si>
  <si>
    <t>Usluge čišćenja, pranja i slično</t>
  </si>
  <si>
    <t>Usluge čuvanja imovine i osoba</t>
  </si>
  <si>
    <t>Premije osiguranja prijevoznih sredstava</t>
  </si>
  <si>
    <t>Premije osiguranja ostale imovine</t>
  </si>
  <si>
    <t>Premije osiguranja zaposlenih</t>
  </si>
  <si>
    <t>Međunarodne članarine</t>
  </si>
  <si>
    <t>Upravne i administrativne pristobe</t>
  </si>
  <si>
    <t>Sudske pristojbe</t>
  </si>
  <si>
    <t>Ostale pristojbe i naknade</t>
  </si>
  <si>
    <t>Rashodi protokola (vijenci, cvijeće, svijeće i sl.)</t>
  </si>
  <si>
    <t>Zatezne kamate za poreze</t>
  </si>
  <si>
    <t>Zatezne kamate na doprinose</t>
  </si>
  <si>
    <t>Zatezne kamata iz poslovnih odnosa i drugo</t>
  </si>
  <si>
    <t>Ostale zatezne kamate</t>
  </si>
  <si>
    <t>DIO VIŠKA/MANJKA IZ PRETHODNE GDINE KOJI ĆE SE POKRITI/RASPOREDITI U RAZDOBLJU 2018-2020.</t>
  </si>
  <si>
    <t>VIŠAK / MANJAK + RASPOLOŽVA SREDSTVA IZ PRETHODNIH GODINA + NETO FINANCIRANJE</t>
  </si>
  <si>
    <t>Pričuva</t>
  </si>
  <si>
    <t>Naknada troškova zaposlenima</t>
  </si>
  <si>
    <t>Materijal za tekuće i investicijsko održavanje</t>
  </si>
  <si>
    <t xml:space="preserve">Sitan inventar </t>
  </si>
  <si>
    <t>Usluge telefona pošte i prijevoza</t>
  </si>
  <si>
    <t xml:space="preserve">UČENIČKA ZADRUGA  </t>
  </si>
  <si>
    <t>SHEMA ŠKOLSKOG VOĆA</t>
  </si>
  <si>
    <t>Namirnice</t>
  </si>
  <si>
    <t>2018.</t>
  </si>
  <si>
    <t>922 višak/manjak iz protekle godine</t>
  </si>
  <si>
    <t>UKUPAN DONOS VIŠKA/MANJKA IZ PRETHODNIH GODINA*</t>
  </si>
  <si>
    <t>PRIJEDLOG FINANCIJSKOG PLANA MEDICINSKE ŠKOLE OSIJEK  ZA 2018. I  PROJEKCIJA PLANA ZA  2019. I 2020.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</si>
</sst>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[$-41A]d\.\ mmmm\ yyyy\."/>
    <numFmt numFmtId="180" formatCode="#,##0.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Arial Narrow"/>
      <family val="2"/>
    </font>
    <font>
      <b/>
      <sz val="11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66"/>
      <name val="Arial Narrow"/>
      <family val="2"/>
    </font>
    <font>
      <b/>
      <sz val="11"/>
      <color rgb="FFFF006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7">
    <xf numFmtId="0" fontId="0" fillId="0" borderId="0" xfId="0" applyNumberForma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/>
      <protection/>
    </xf>
    <xf numFmtId="4" fontId="23" fillId="49" borderId="19" xfId="0" applyNumberFormat="1" applyFont="1" applyFill="1" applyBorder="1" applyAlignment="1" applyProtection="1">
      <alignment horizontal="center" vertical="center" wrapText="1"/>
      <protection/>
    </xf>
    <xf numFmtId="178" fontId="25" fillId="49" borderId="19" xfId="102" applyNumberFormat="1" applyFont="1" applyFill="1" applyBorder="1" applyAlignment="1">
      <alignment wrapText="1"/>
    </xf>
    <xf numFmtId="178" fontId="26" fillId="49" borderId="19" xfId="102" applyNumberFormat="1" applyFont="1" applyFill="1" applyBorder="1" applyAlignment="1">
      <alignment wrapText="1"/>
    </xf>
    <xf numFmtId="4" fontId="65" fillId="49" borderId="19" xfId="102" applyNumberFormat="1" applyFont="1" applyFill="1" applyBorder="1" applyAlignment="1">
      <alignment wrapText="1"/>
    </xf>
    <xf numFmtId="4" fontId="65" fillId="49" borderId="19" xfId="0" applyNumberFormat="1" applyFont="1" applyFill="1" applyBorder="1" applyAlignment="1" applyProtection="1">
      <alignment/>
      <protection/>
    </xf>
    <xf numFmtId="4" fontId="25" fillId="49" borderId="19" xfId="0" applyNumberFormat="1" applyFont="1" applyFill="1" applyBorder="1" applyAlignment="1" applyProtection="1">
      <alignment/>
      <protection/>
    </xf>
    <xf numFmtId="4" fontId="66" fillId="49" borderId="19" xfId="102" applyNumberFormat="1" applyFont="1" applyFill="1" applyBorder="1" applyAlignment="1">
      <alignment wrapText="1"/>
    </xf>
    <xf numFmtId="4" fontId="66" fillId="49" borderId="19" xfId="0" applyNumberFormat="1" applyFont="1" applyFill="1" applyBorder="1" applyAlignment="1" applyProtection="1">
      <alignment/>
      <protection/>
    </xf>
    <xf numFmtId="4" fontId="26" fillId="49" borderId="19" xfId="0" applyNumberFormat="1" applyFont="1" applyFill="1" applyBorder="1" applyAlignment="1" applyProtection="1">
      <alignment/>
      <protection/>
    </xf>
    <xf numFmtId="4" fontId="23" fillId="49" borderId="19" xfId="0" applyNumberFormat="1" applyFont="1" applyFill="1" applyBorder="1" applyAlignment="1" applyProtection="1">
      <alignment/>
      <protection/>
    </xf>
    <xf numFmtId="4" fontId="24" fillId="49" borderId="19" xfId="0" applyNumberFormat="1" applyFont="1" applyFill="1" applyBorder="1" applyAlignment="1" applyProtection="1">
      <alignment/>
      <protection/>
    </xf>
    <xf numFmtId="4" fontId="25" fillId="49" borderId="19" xfId="102" applyNumberFormat="1" applyFont="1" applyFill="1" applyBorder="1" applyAlignment="1">
      <alignment wrapText="1"/>
    </xf>
    <xf numFmtId="4" fontId="26" fillId="49" borderId="19" xfId="102" applyNumberFormat="1" applyFont="1" applyFill="1" applyBorder="1" applyAlignment="1">
      <alignment wrapText="1"/>
    </xf>
    <xf numFmtId="178" fontId="25" fillId="50" borderId="19" xfId="102" applyNumberFormat="1" applyFont="1" applyFill="1" applyBorder="1" applyAlignment="1">
      <alignment wrapText="1"/>
    </xf>
    <xf numFmtId="4" fontId="23" fillId="50" borderId="19" xfId="0" applyNumberFormat="1" applyFont="1" applyFill="1" applyBorder="1" applyAlignment="1" applyProtection="1">
      <alignment/>
      <protection/>
    </xf>
    <xf numFmtId="178" fontId="25" fillId="51" borderId="19" xfId="102" applyNumberFormat="1" applyFont="1" applyFill="1" applyBorder="1" applyAlignment="1">
      <alignment wrapText="1"/>
    </xf>
    <xf numFmtId="4" fontId="23" fillId="51" borderId="19" xfId="0" applyNumberFormat="1" applyFont="1" applyFill="1" applyBorder="1" applyAlignment="1" applyProtection="1">
      <alignment/>
      <protection/>
    </xf>
    <xf numFmtId="4" fontId="25" fillId="50" borderId="19" xfId="102" applyNumberFormat="1" applyFont="1" applyFill="1" applyBorder="1" applyAlignment="1">
      <alignment wrapText="1"/>
    </xf>
    <xf numFmtId="4" fontId="25" fillId="50" borderId="19" xfId="0" applyNumberFormat="1" applyFont="1" applyFill="1" applyBorder="1" applyAlignment="1" applyProtection="1">
      <alignment/>
      <protection/>
    </xf>
    <xf numFmtId="4" fontId="25" fillId="51" borderId="19" xfId="102" applyNumberFormat="1" applyFont="1" applyFill="1" applyBorder="1" applyAlignment="1">
      <alignment wrapText="1"/>
    </xf>
    <xf numFmtId="4" fontId="25" fillId="51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 horizontal="center"/>
      <protection/>
    </xf>
    <xf numFmtId="4" fontId="26" fillId="51" borderId="19" xfId="0" applyNumberFormat="1" applyFont="1" applyFill="1" applyBorder="1" applyAlignment="1" applyProtection="1">
      <alignment/>
      <protection/>
    </xf>
    <xf numFmtId="0" fontId="26" fillId="49" borderId="19" xfId="0" applyNumberFormat="1" applyFont="1" applyFill="1" applyBorder="1" applyAlignment="1" applyProtection="1">
      <alignment horizontal="center"/>
      <protection/>
    </xf>
    <xf numFmtId="4" fontId="26" fillId="50" borderId="19" xfId="102" applyNumberFormat="1" applyFont="1" applyFill="1" applyBorder="1" applyAlignment="1">
      <alignment wrapText="1"/>
    </xf>
    <xf numFmtId="4" fontId="26" fillId="50" borderId="19" xfId="0" applyNumberFormat="1" applyFont="1" applyFill="1" applyBorder="1" applyAlignment="1" applyProtection="1">
      <alignment/>
      <protection/>
    </xf>
    <xf numFmtId="4" fontId="26" fillId="51" borderId="19" xfId="102" applyNumberFormat="1" applyFont="1" applyFill="1" applyBorder="1" applyAlignment="1">
      <alignment wrapText="1"/>
    </xf>
    <xf numFmtId="0" fontId="25" fillId="51" borderId="19" xfId="0" applyNumberFormat="1" applyFont="1" applyFill="1" applyBorder="1" applyAlignment="1" applyProtection="1">
      <alignment horizontal="center"/>
      <protection/>
    </xf>
    <xf numFmtId="0" fontId="25" fillId="49" borderId="19" xfId="0" applyNumberFormat="1" applyFont="1" applyFill="1" applyBorder="1" applyAlignment="1" applyProtection="1">
      <alignment horizontal="center"/>
      <protection/>
    </xf>
    <xf numFmtId="178" fontId="25" fillId="49" borderId="19" xfId="102" applyNumberFormat="1" applyFont="1" applyFill="1" applyBorder="1" applyAlignment="1">
      <alignment horizontal="right" wrapText="1"/>
    </xf>
    <xf numFmtId="178" fontId="26" fillId="49" borderId="19" xfId="102" applyNumberFormat="1" applyFont="1" applyFill="1" applyBorder="1" applyAlignment="1">
      <alignment horizontal="right" wrapText="1"/>
    </xf>
    <xf numFmtId="0" fontId="23" fillId="49" borderId="0" xfId="0" applyNumberFormat="1" applyFont="1" applyFill="1" applyBorder="1" applyAlignment="1" applyProtection="1">
      <alignment/>
      <protection/>
    </xf>
    <xf numFmtId="0" fontId="65" fillId="49" borderId="0" xfId="0" applyNumberFormat="1" applyFont="1" applyFill="1" applyBorder="1" applyAlignment="1" applyProtection="1">
      <alignment/>
      <protection/>
    </xf>
    <xf numFmtId="178" fontId="25" fillId="52" borderId="19" xfId="102" applyNumberFormat="1" applyFont="1" applyFill="1" applyBorder="1" applyAlignment="1">
      <alignment wrapText="1"/>
    </xf>
    <xf numFmtId="178" fontId="26" fillId="52" borderId="19" xfId="102" applyNumberFormat="1" applyFont="1" applyFill="1" applyBorder="1" applyAlignment="1">
      <alignment wrapText="1"/>
    </xf>
    <xf numFmtId="178" fontId="26" fillId="50" borderId="19" xfId="102" applyNumberFormat="1" applyFont="1" applyFill="1" applyBorder="1" applyAlignment="1">
      <alignment wrapText="1"/>
    </xf>
    <xf numFmtId="178" fontId="25" fillId="50" borderId="19" xfId="102" applyNumberFormat="1" applyFont="1" applyFill="1" applyBorder="1" applyAlignment="1">
      <alignment horizontal="right" wrapText="1"/>
    </xf>
    <xf numFmtId="178" fontId="25" fillId="52" borderId="19" xfId="102" applyNumberFormat="1" applyFont="1" applyFill="1" applyBorder="1" applyAlignment="1">
      <alignment horizontal="right" wrapText="1"/>
    </xf>
    <xf numFmtId="178" fontId="26" fillId="52" borderId="19" xfId="102" applyNumberFormat="1" applyFont="1" applyFill="1" applyBorder="1" applyAlignment="1">
      <alignment horizontal="right" wrapText="1"/>
    </xf>
    <xf numFmtId="178" fontId="25" fillId="53" borderId="19" xfId="102" applyNumberFormat="1" applyFont="1" applyFill="1" applyBorder="1" applyAlignment="1">
      <alignment wrapText="1"/>
    </xf>
    <xf numFmtId="178" fontId="26" fillId="53" borderId="19" xfId="102" applyNumberFormat="1" applyFont="1" applyFill="1" applyBorder="1" applyAlignment="1">
      <alignment wrapText="1"/>
    </xf>
    <xf numFmtId="4" fontId="24" fillId="52" borderId="19" xfId="0" applyNumberFormat="1" applyFont="1" applyFill="1" applyBorder="1" applyAlignment="1" applyProtection="1">
      <alignment/>
      <protection/>
    </xf>
    <xf numFmtId="4" fontId="23" fillId="53" borderId="19" xfId="0" applyNumberFormat="1" applyFont="1" applyFill="1" applyBorder="1" applyAlignment="1" applyProtection="1">
      <alignment/>
      <protection/>
    </xf>
    <xf numFmtId="4" fontId="25" fillId="52" borderId="19" xfId="102" applyNumberFormat="1" applyFont="1" applyFill="1" applyBorder="1" applyAlignment="1">
      <alignment wrapText="1"/>
    </xf>
    <xf numFmtId="4" fontId="25" fillId="53" borderId="19" xfId="102" applyNumberFormat="1" applyFont="1" applyFill="1" applyBorder="1" applyAlignment="1">
      <alignment wrapText="1"/>
    </xf>
    <xf numFmtId="0" fontId="25" fillId="49" borderId="0" xfId="0" applyNumberFormat="1" applyFont="1" applyFill="1" applyBorder="1" applyAlignment="1" applyProtection="1">
      <alignment/>
      <protection/>
    </xf>
    <xf numFmtId="4" fontId="23" fillId="52" borderId="19" xfId="0" applyNumberFormat="1" applyFont="1" applyFill="1" applyBorder="1" applyAlignment="1" applyProtection="1">
      <alignment/>
      <protection/>
    </xf>
    <xf numFmtId="0" fontId="24" fillId="49" borderId="0" xfId="0" applyNumberFormat="1" applyFont="1" applyFill="1" applyBorder="1" applyAlignment="1" applyProtection="1">
      <alignment/>
      <protection/>
    </xf>
    <xf numFmtId="0" fontId="67" fillId="49" borderId="0" xfId="0" applyNumberFormat="1" applyFont="1" applyFill="1" applyBorder="1" applyAlignment="1" applyProtection="1">
      <alignment/>
      <protection/>
    </xf>
    <xf numFmtId="0" fontId="23" fillId="49" borderId="0" xfId="0" applyNumberFormat="1" applyFont="1" applyFill="1" applyBorder="1" applyAlignment="1" applyProtection="1">
      <alignment horizontal="center"/>
      <protection/>
    </xf>
    <xf numFmtId="4" fontId="24" fillId="49" borderId="0" xfId="0" applyNumberFormat="1" applyFont="1" applyFill="1" applyBorder="1" applyAlignment="1" applyProtection="1">
      <alignment/>
      <protection/>
    </xf>
    <xf numFmtId="0" fontId="25" fillId="49" borderId="19" xfId="0" applyFont="1" applyFill="1" applyBorder="1" applyAlignment="1">
      <alignment horizontal="center"/>
    </xf>
    <xf numFmtId="3" fontId="26" fillId="49" borderId="19" xfId="0" applyNumberFormat="1" applyFont="1" applyFill="1" applyBorder="1" applyAlignment="1">
      <alignment horizontal="center"/>
    </xf>
    <xf numFmtId="3" fontId="25" fillId="49" borderId="19" xfId="0" applyNumberFormat="1" applyFont="1" applyFill="1" applyBorder="1" applyAlignment="1">
      <alignment horizontal="center"/>
    </xf>
    <xf numFmtId="4" fontId="25" fillId="49" borderId="19" xfId="0" applyNumberFormat="1" applyFont="1" applyFill="1" applyBorder="1" applyAlignment="1">
      <alignment wrapText="1"/>
    </xf>
    <xf numFmtId="4" fontId="26" fillId="49" borderId="19" xfId="0" applyNumberFormat="1" applyFont="1" applyFill="1" applyBorder="1" applyAlignment="1">
      <alignment wrapText="1"/>
    </xf>
    <xf numFmtId="3" fontId="65" fillId="49" borderId="19" xfId="0" applyNumberFormat="1" applyFont="1" applyFill="1" applyBorder="1" applyAlignment="1">
      <alignment horizontal="center"/>
    </xf>
    <xf numFmtId="3" fontId="66" fillId="49" borderId="19" xfId="0" applyNumberFormat="1" applyFont="1" applyFill="1" applyBorder="1" applyAlignment="1">
      <alignment horizontal="center"/>
    </xf>
    <xf numFmtId="0" fontId="26" fillId="51" borderId="19" xfId="0" applyFont="1" applyFill="1" applyBorder="1" applyAlignment="1">
      <alignment horizontal="center"/>
    </xf>
    <xf numFmtId="4" fontId="24" fillId="51" borderId="19" xfId="0" applyNumberFormat="1" applyFont="1" applyFill="1" applyBorder="1" applyAlignment="1" applyProtection="1">
      <alignment/>
      <protection/>
    </xf>
    <xf numFmtId="0" fontId="25" fillId="51" borderId="19" xfId="0" applyFont="1" applyFill="1" applyBorder="1" applyAlignment="1">
      <alignment horizontal="center"/>
    </xf>
    <xf numFmtId="178" fontId="26" fillId="51" borderId="19" xfId="102" applyNumberFormat="1" applyFont="1" applyFill="1" applyBorder="1" applyAlignment="1">
      <alignment wrapText="1"/>
    </xf>
    <xf numFmtId="0" fontId="25" fillId="50" borderId="19" xfId="0" applyFont="1" applyFill="1" applyBorder="1" applyAlignment="1">
      <alignment horizontal="left"/>
    </xf>
    <xf numFmtId="0" fontId="25" fillId="50" borderId="19" xfId="0" applyFont="1" applyFill="1" applyBorder="1" applyAlignment="1">
      <alignment horizontal="center"/>
    </xf>
    <xf numFmtId="178" fontId="26" fillId="51" borderId="19" xfId="102" applyNumberFormat="1" applyFont="1" applyFill="1" applyBorder="1" applyAlignment="1">
      <alignment horizontal="right" wrapText="1"/>
    </xf>
    <xf numFmtId="0" fontId="25" fillId="52" borderId="19" xfId="0" applyFont="1" applyFill="1" applyBorder="1" applyAlignment="1">
      <alignment horizontal="left"/>
    </xf>
    <xf numFmtId="3" fontId="25" fillId="51" borderId="19" xfId="0" applyNumberFormat="1" applyFont="1" applyFill="1" applyBorder="1" applyAlignment="1">
      <alignment horizontal="center"/>
    </xf>
    <xf numFmtId="0" fontId="25" fillId="52" borderId="19" xfId="0" applyFont="1" applyFill="1" applyBorder="1" applyAlignment="1">
      <alignment horizontal="center"/>
    </xf>
    <xf numFmtId="4" fontId="25" fillId="52" borderId="19" xfId="0" applyNumberFormat="1" applyFont="1" applyFill="1" applyBorder="1" applyAlignment="1">
      <alignment wrapText="1"/>
    </xf>
    <xf numFmtId="3" fontId="25" fillId="52" borderId="19" xfId="0" applyNumberFormat="1" applyFont="1" applyFill="1" applyBorder="1" applyAlignment="1">
      <alignment horizontal="center"/>
    </xf>
    <xf numFmtId="4" fontId="25" fillId="51" borderId="19" xfId="0" applyNumberFormat="1" applyFont="1" applyFill="1" applyBorder="1" applyAlignment="1">
      <alignment wrapText="1"/>
    </xf>
    <xf numFmtId="3" fontId="25" fillId="50" borderId="19" xfId="0" applyNumberFormat="1" applyFont="1" applyFill="1" applyBorder="1" applyAlignment="1">
      <alignment horizontal="center"/>
    </xf>
    <xf numFmtId="4" fontId="25" fillId="50" borderId="19" xfId="0" applyNumberFormat="1" applyFont="1" applyFill="1" applyBorder="1" applyAlignment="1">
      <alignment wrapText="1"/>
    </xf>
    <xf numFmtId="4" fontId="26" fillId="52" borderId="19" xfId="102" applyNumberFormat="1" applyFont="1" applyFill="1" applyBorder="1" applyAlignment="1">
      <alignment wrapText="1"/>
    </xf>
    <xf numFmtId="4" fontId="26" fillId="52" borderId="19" xfId="0" applyNumberFormat="1" applyFont="1" applyFill="1" applyBorder="1" applyAlignment="1" applyProtection="1">
      <alignment horizontal="right" wrapText="1"/>
      <protection/>
    </xf>
    <xf numFmtId="4" fontId="26" fillId="52" borderId="19" xfId="0" applyNumberFormat="1" applyFont="1" applyFill="1" applyBorder="1" applyAlignment="1" applyProtection="1">
      <alignment/>
      <protection/>
    </xf>
    <xf numFmtId="0" fontId="25" fillId="52" borderId="19" xfId="0" applyNumberFormat="1" applyFont="1" applyFill="1" applyBorder="1" applyAlignment="1" applyProtection="1">
      <alignment horizontal="center"/>
      <protection/>
    </xf>
    <xf numFmtId="4" fontId="25" fillId="52" borderId="19" xfId="0" applyNumberFormat="1" applyFont="1" applyFill="1" applyBorder="1" applyAlignment="1" applyProtection="1">
      <alignment/>
      <protection/>
    </xf>
    <xf numFmtId="0" fontId="68" fillId="49" borderId="0" xfId="0" applyNumberFormat="1" applyFont="1" applyFill="1" applyBorder="1" applyAlignment="1" applyProtection="1">
      <alignment/>
      <protection/>
    </xf>
    <xf numFmtId="3" fontId="26" fillId="52" borderId="19" xfId="0" applyNumberFormat="1" applyFont="1" applyFill="1" applyBorder="1" applyAlignment="1">
      <alignment horizontal="center"/>
    </xf>
    <xf numFmtId="3" fontId="26" fillId="50" borderId="19" xfId="0" applyNumberFormat="1" applyFont="1" applyFill="1" applyBorder="1" applyAlignment="1">
      <alignment horizontal="center"/>
    </xf>
    <xf numFmtId="4" fontId="26" fillId="50" borderId="19" xfId="0" applyNumberFormat="1" applyFont="1" applyFill="1" applyBorder="1" applyAlignment="1" applyProtection="1">
      <alignment horizontal="right" wrapText="1"/>
      <protection/>
    </xf>
    <xf numFmtId="4" fontId="26" fillId="51" borderId="19" xfId="0" applyNumberFormat="1" applyFont="1" applyFill="1" applyBorder="1" applyAlignment="1" applyProtection="1">
      <alignment horizontal="right" wrapText="1"/>
      <protection/>
    </xf>
    <xf numFmtId="4" fontId="26" fillId="49" borderId="19" xfId="0" applyNumberFormat="1" applyFont="1" applyFill="1" applyBorder="1" applyAlignment="1" applyProtection="1">
      <alignment horizontal="right" wrapText="1"/>
      <protection/>
    </xf>
    <xf numFmtId="178" fontId="26" fillId="50" borderId="19" xfId="102" applyNumberFormat="1" applyFont="1" applyFill="1" applyBorder="1" applyAlignment="1">
      <alignment horizontal="right" wrapText="1"/>
    </xf>
    <xf numFmtId="3" fontId="25" fillId="53" borderId="0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 applyProtection="1">
      <alignment horizontal="right" wrapText="1"/>
      <protection/>
    </xf>
    <xf numFmtId="4" fontId="25" fillId="53" borderId="0" xfId="102" applyNumberFormat="1" applyFont="1" applyFill="1" applyBorder="1" applyAlignment="1">
      <alignment wrapText="1"/>
    </xf>
    <xf numFmtId="4" fontId="23" fillId="53" borderId="0" xfId="0" applyNumberFormat="1" applyFont="1" applyFill="1" applyBorder="1" applyAlignment="1" applyProtection="1">
      <alignment/>
      <protection/>
    </xf>
    <xf numFmtId="4" fontId="26" fillId="53" borderId="0" xfId="102" applyNumberFormat="1" applyFont="1" applyFill="1" applyBorder="1" applyAlignment="1">
      <alignment wrapText="1"/>
    </xf>
    <xf numFmtId="0" fontId="25" fillId="53" borderId="19" xfId="0" applyFont="1" applyFill="1" applyBorder="1" applyAlignment="1">
      <alignment horizontal="center"/>
    </xf>
    <xf numFmtId="4" fontId="25" fillId="53" borderId="19" xfId="0" applyNumberFormat="1" applyFont="1" applyFill="1" applyBorder="1" applyAlignment="1" applyProtection="1">
      <alignment/>
      <protection/>
    </xf>
    <xf numFmtId="4" fontId="26" fillId="53" borderId="19" xfId="102" applyNumberFormat="1" applyFont="1" applyFill="1" applyBorder="1" applyAlignment="1">
      <alignment wrapText="1"/>
    </xf>
    <xf numFmtId="0" fontId="25" fillId="53" borderId="19" xfId="0" applyNumberFormat="1" applyFont="1" applyFill="1" applyBorder="1" applyAlignment="1" applyProtection="1">
      <alignment horizontal="center"/>
      <protection/>
    </xf>
    <xf numFmtId="4" fontId="26" fillId="53" borderId="19" xfId="0" applyNumberFormat="1" applyFont="1" applyFill="1" applyBorder="1" applyAlignment="1" applyProtection="1">
      <alignment/>
      <protection/>
    </xf>
    <xf numFmtId="0" fontId="25" fillId="53" borderId="19" xfId="0" applyFont="1" applyFill="1" applyBorder="1" applyAlignment="1">
      <alignment/>
    </xf>
    <xf numFmtId="4" fontId="24" fillId="53" borderId="19" xfId="0" applyNumberFormat="1" applyFont="1" applyFill="1" applyBorder="1" applyAlignment="1" applyProtection="1">
      <alignment/>
      <protection/>
    </xf>
    <xf numFmtId="4" fontId="25" fillId="53" borderId="19" xfId="0" applyNumberFormat="1" applyFont="1" applyFill="1" applyBorder="1" applyAlignment="1">
      <alignment wrapText="1"/>
    </xf>
    <xf numFmtId="0" fontId="25" fillId="54" borderId="19" xfId="0" applyFont="1" applyFill="1" applyBorder="1" applyAlignment="1">
      <alignment/>
    </xf>
    <xf numFmtId="178" fontId="25" fillId="54" borderId="19" xfId="102" applyNumberFormat="1" applyFont="1" applyFill="1" applyBorder="1" applyAlignment="1">
      <alignment wrapText="1"/>
    </xf>
    <xf numFmtId="4" fontId="25" fillId="54" borderId="19" xfId="0" applyNumberFormat="1" applyFont="1" applyFill="1" applyBorder="1" applyAlignment="1" applyProtection="1">
      <alignment horizontal="right" wrapText="1"/>
      <protection/>
    </xf>
    <xf numFmtId="0" fontId="23" fillId="49" borderId="19" xfId="0" applyNumberFormat="1" applyFont="1" applyFill="1" applyBorder="1" applyAlignment="1" applyProtection="1">
      <alignment horizontal="center" vertical="center" wrapText="1"/>
      <protection/>
    </xf>
    <xf numFmtId="0" fontId="24" fillId="49" borderId="0" xfId="0" applyNumberFormat="1" applyFont="1" applyFill="1" applyBorder="1" applyAlignment="1" applyProtection="1">
      <alignment vertical="center"/>
      <protection/>
    </xf>
    <xf numFmtId="0" fontId="23" fillId="49" borderId="20" xfId="0" applyNumberFormat="1" applyFont="1" applyFill="1" applyBorder="1" applyAlignment="1" applyProtection="1">
      <alignment horizontal="center" vertical="center" wrapText="1"/>
      <protection/>
    </xf>
    <xf numFmtId="4" fontId="23" fillId="49" borderId="21" xfId="0" applyNumberFormat="1" applyFont="1" applyFill="1" applyBorder="1" applyAlignment="1" applyProtection="1">
      <alignment horizontal="center" vertical="center" wrapText="1"/>
      <protection/>
    </xf>
    <xf numFmtId="0" fontId="25" fillId="54" borderId="20" xfId="0" applyFont="1" applyFill="1" applyBorder="1" applyAlignment="1">
      <alignment/>
    </xf>
    <xf numFmtId="178" fontId="25" fillId="54" borderId="21" xfId="102" applyNumberFormat="1" applyFont="1" applyFill="1" applyBorder="1" applyAlignment="1">
      <alignment wrapText="1"/>
    </xf>
    <xf numFmtId="0" fontId="25" fillId="53" borderId="20" xfId="0" applyFont="1" applyFill="1" applyBorder="1" applyAlignment="1">
      <alignment horizontal="center"/>
    </xf>
    <xf numFmtId="178" fontId="26" fillId="53" borderId="21" xfId="102" applyNumberFormat="1" applyFont="1" applyFill="1" applyBorder="1" applyAlignment="1">
      <alignment wrapText="1"/>
    </xf>
    <xf numFmtId="0" fontId="25" fillId="52" borderId="20" xfId="0" applyFont="1" applyFill="1" applyBorder="1" applyAlignment="1">
      <alignment horizontal="left"/>
    </xf>
    <xf numFmtId="178" fontId="26" fillId="52" borderId="21" xfId="102" applyNumberFormat="1" applyFont="1" applyFill="1" applyBorder="1" applyAlignment="1">
      <alignment horizontal="right" wrapText="1"/>
    </xf>
    <xf numFmtId="0" fontId="25" fillId="50" borderId="20" xfId="0" applyFont="1" applyFill="1" applyBorder="1" applyAlignment="1">
      <alignment horizontal="left"/>
    </xf>
    <xf numFmtId="178" fontId="26" fillId="50" borderId="21" xfId="102" applyNumberFormat="1" applyFont="1" applyFill="1" applyBorder="1" applyAlignment="1">
      <alignment horizontal="right" wrapText="1"/>
    </xf>
    <xf numFmtId="0" fontId="26" fillId="51" borderId="20" xfId="0" applyFont="1" applyFill="1" applyBorder="1" applyAlignment="1">
      <alignment horizontal="left"/>
    </xf>
    <xf numFmtId="178" fontId="26" fillId="51" borderId="21" xfId="102" applyNumberFormat="1" applyFont="1" applyFill="1" applyBorder="1" applyAlignment="1">
      <alignment horizontal="right" wrapText="1"/>
    </xf>
    <xf numFmtId="0" fontId="25" fillId="49" borderId="20" xfId="0" applyFont="1" applyFill="1" applyBorder="1" applyAlignment="1">
      <alignment horizontal="center"/>
    </xf>
    <xf numFmtId="178" fontId="26" fillId="49" borderId="21" xfId="102" applyNumberFormat="1" applyFont="1" applyFill="1" applyBorder="1" applyAlignment="1">
      <alignment horizontal="right" wrapText="1"/>
    </xf>
    <xf numFmtId="0" fontId="26" fillId="49" borderId="20" xfId="0" applyFont="1" applyFill="1" applyBorder="1" applyAlignment="1">
      <alignment horizontal="right"/>
    </xf>
    <xf numFmtId="178" fontId="26" fillId="49" borderId="21" xfId="102" applyNumberFormat="1" applyFont="1" applyFill="1" applyBorder="1" applyAlignment="1">
      <alignment wrapText="1"/>
    </xf>
    <xf numFmtId="0" fontId="25" fillId="51" borderId="20" xfId="0" applyFont="1" applyFill="1" applyBorder="1" applyAlignment="1">
      <alignment horizontal="left"/>
    </xf>
    <xf numFmtId="178" fontId="26" fillId="51" borderId="21" xfId="102" applyNumberFormat="1" applyFont="1" applyFill="1" applyBorder="1" applyAlignment="1">
      <alignment wrapText="1"/>
    </xf>
    <xf numFmtId="178" fontId="26" fillId="50" borderId="21" xfId="102" applyNumberFormat="1" applyFont="1" applyFill="1" applyBorder="1" applyAlignment="1">
      <alignment wrapText="1"/>
    </xf>
    <xf numFmtId="0" fontId="25" fillId="53" borderId="20" xfId="0" applyFont="1" applyFill="1" applyBorder="1" applyAlignment="1">
      <alignment horizontal="left"/>
    </xf>
    <xf numFmtId="178" fontId="26" fillId="52" borderId="21" xfId="102" applyNumberFormat="1" applyFont="1" applyFill="1" applyBorder="1" applyAlignment="1">
      <alignment wrapText="1"/>
    </xf>
    <xf numFmtId="4" fontId="24" fillId="52" borderId="21" xfId="0" applyNumberFormat="1" applyFont="1" applyFill="1" applyBorder="1" applyAlignment="1" applyProtection="1">
      <alignment/>
      <protection/>
    </xf>
    <xf numFmtId="0" fontId="26" fillId="49" borderId="20" xfId="0" applyFont="1" applyFill="1" applyBorder="1" applyAlignment="1">
      <alignment horizontal="left"/>
    </xf>
    <xf numFmtId="0" fontId="25" fillId="53" borderId="20" xfId="0" applyNumberFormat="1" applyFont="1" applyFill="1" applyBorder="1" applyAlignment="1" applyProtection="1">
      <alignment horizontal="left"/>
      <protection/>
    </xf>
    <xf numFmtId="4" fontId="26" fillId="53" borderId="21" xfId="0" applyNumberFormat="1" applyFont="1" applyFill="1" applyBorder="1" applyAlignment="1" applyProtection="1">
      <alignment/>
      <protection/>
    </xf>
    <xf numFmtId="0" fontId="25" fillId="52" borderId="20" xfId="0" applyNumberFormat="1" applyFont="1" applyFill="1" applyBorder="1" applyAlignment="1" applyProtection="1">
      <alignment horizontal="left"/>
      <protection/>
    </xf>
    <xf numFmtId="4" fontId="26" fillId="52" borderId="21" xfId="0" applyNumberFormat="1" applyFont="1" applyFill="1" applyBorder="1" applyAlignment="1" applyProtection="1">
      <alignment/>
      <protection/>
    </xf>
    <xf numFmtId="0" fontId="25" fillId="51" borderId="20" xfId="0" applyNumberFormat="1" applyFont="1" applyFill="1" applyBorder="1" applyAlignment="1" applyProtection="1">
      <alignment horizontal="left"/>
      <protection/>
    </xf>
    <xf numFmtId="4" fontId="26" fillId="51" borderId="21" xfId="0" applyNumberFormat="1" applyFont="1" applyFill="1" applyBorder="1" applyAlignment="1" applyProtection="1">
      <alignment/>
      <protection/>
    </xf>
    <xf numFmtId="0" fontId="25" fillId="49" borderId="20" xfId="0" applyNumberFormat="1" applyFont="1" applyFill="1" applyBorder="1" applyAlignment="1" applyProtection="1">
      <alignment horizontal="center"/>
      <protection/>
    </xf>
    <xf numFmtId="4" fontId="26" fillId="49" borderId="21" xfId="0" applyNumberFormat="1" applyFont="1" applyFill="1" applyBorder="1" applyAlignment="1" applyProtection="1">
      <alignment/>
      <protection/>
    </xf>
    <xf numFmtId="0" fontId="26" fillId="49" borderId="20" xfId="0" applyNumberFormat="1" applyFont="1" applyFill="1" applyBorder="1" applyAlignment="1" applyProtection="1">
      <alignment horizontal="right"/>
      <protection/>
    </xf>
    <xf numFmtId="4" fontId="26" fillId="50" borderId="21" xfId="0" applyNumberFormat="1" applyFont="1" applyFill="1" applyBorder="1" applyAlignment="1" applyProtection="1">
      <alignment/>
      <protection/>
    </xf>
    <xf numFmtId="0" fontId="65" fillId="49" borderId="20" xfId="0" applyFont="1" applyFill="1" applyBorder="1" applyAlignment="1">
      <alignment horizontal="center"/>
    </xf>
    <xf numFmtId="0" fontId="66" fillId="49" borderId="20" xfId="0" applyFont="1" applyFill="1" applyBorder="1" applyAlignment="1">
      <alignment horizontal="right"/>
    </xf>
    <xf numFmtId="4" fontId="26" fillId="53" borderId="21" xfId="102" applyNumberFormat="1" applyFont="1" applyFill="1" applyBorder="1" applyAlignment="1">
      <alignment wrapText="1"/>
    </xf>
    <xf numFmtId="4" fontId="26" fillId="52" borderId="21" xfId="102" applyNumberFormat="1" applyFont="1" applyFill="1" applyBorder="1" applyAlignment="1">
      <alignment wrapText="1"/>
    </xf>
    <xf numFmtId="0" fontId="25" fillId="50" borderId="20" xfId="0" applyNumberFormat="1" applyFont="1" applyFill="1" applyBorder="1" applyAlignment="1" applyProtection="1">
      <alignment horizontal="left"/>
      <protection/>
    </xf>
    <xf numFmtId="4" fontId="26" fillId="50" borderId="21" xfId="102" applyNumberFormat="1" applyFont="1" applyFill="1" applyBorder="1" applyAlignment="1">
      <alignment wrapText="1"/>
    </xf>
    <xf numFmtId="4" fontId="26" fillId="51" borderId="21" xfId="102" applyNumberFormat="1" applyFont="1" applyFill="1" applyBorder="1" applyAlignment="1">
      <alignment wrapText="1"/>
    </xf>
    <xf numFmtId="4" fontId="26" fillId="49" borderId="21" xfId="102" applyNumberFormat="1" applyFont="1" applyFill="1" applyBorder="1" applyAlignment="1">
      <alignment wrapText="1"/>
    </xf>
    <xf numFmtId="0" fontId="26" fillId="50" borderId="20" xfId="0" applyFont="1" applyFill="1" applyBorder="1" applyAlignment="1">
      <alignment horizontal="left"/>
    </xf>
    <xf numFmtId="0" fontId="25" fillId="53" borderId="22" xfId="0" applyFont="1" applyFill="1" applyBorder="1" applyAlignment="1">
      <alignment horizontal="left"/>
    </xf>
    <xf numFmtId="4" fontId="26" fillId="53" borderId="23" xfId="102" applyNumberFormat="1" applyFont="1" applyFill="1" applyBorder="1" applyAlignment="1">
      <alignment wrapText="1"/>
    </xf>
    <xf numFmtId="0" fontId="28" fillId="49" borderId="19" xfId="0" applyNumberFormat="1" applyFont="1" applyFill="1" applyBorder="1" applyAlignment="1" applyProtection="1">
      <alignment horizontal="center" vertical="center" wrapText="1"/>
      <protection/>
    </xf>
    <xf numFmtId="0" fontId="29" fillId="54" borderId="19" xfId="0" applyFont="1" applyFill="1" applyBorder="1" applyAlignment="1">
      <alignment wrapText="1"/>
    </xf>
    <xf numFmtId="0" fontId="29" fillId="53" borderId="19" xfId="0" applyFont="1" applyFill="1" applyBorder="1" applyAlignment="1">
      <alignment wrapText="1"/>
    </xf>
    <xf numFmtId="0" fontId="29" fillId="52" borderId="19" xfId="0" applyFont="1" applyFill="1" applyBorder="1" applyAlignment="1">
      <alignment horizontal="left" wrapText="1"/>
    </xf>
    <xf numFmtId="0" fontId="29" fillId="50" borderId="19" xfId="0" applyFont="1" applyFill="1" applyBorder="1" applyAlignment="1">
      <alignment horizontal="left" wrapText="1"/>
    </xf>
    <xf numFmtId="0" fontId="30" fillId="51" borderId="19" xfId="0" applyFont="1" applyFill="1" applyBorder="1" applyAlignment="1">
      <alignment wrapText="1"/>
    </xf>
    <xf numFmtId="0" fontId="29" fillId="49" borderId="19" xfId="0" applyFont="1" applyFill="1" applyBorder="1" applyAlignment="1">
      <alignment wrapText="1"/>
    </xf>
    <xf numFmtId="0" fontId="30" fillId="49" borderId="19" xfId="0" applyFont="1" applyFill="1" applyBorder="1" applyAlignment="1">
      <alignment wrapText="1"/>
    </xf>
    <xf numFmtId="0" fontId="29" fillId="51" borderId="19" xfId="0" applyFont="1" applyFill="1" applyBorder="1" applyAlignment="1">
      <alignment wrapText="1"/>
    </xf>
    <xf numFmtId="0" fontId="29" fillId="49" borderId="19" xfId="0" applyNumberFormat="1" applyFont="1" applyFill="1" applyBorder="1" applyAlignment="1">
      <alignment wrapText="1"/>
    </xf>
    <xf numFmtId="0" fontId="30" fillId="49" borderId="19" xfId="0" applyNumberFormat="1" applyFont="1" applyFill="1" applyBorder="1" applyAlignment="1">
      <alignment wrapText="1"/>
    </xf>
    <xf numFmtId="0" fontId="29" fillId="50" borderId="19" xfId="0" applyFont="1" applyFill="1" applyBorder="1" applyAlignment="1">
      <alignment wrapText="1"/>
    </xf>
    <xf numFmtId="0" fontId="29" fillId="52" borderId="19" xfId="0" applyFont="1" applyFill="1" applyBorder="1" applyAlignment="1">
      <alignment wrapText="1"/>
    </xf>
    <xf numFmtId="0" fontId="29" fillId="53" borderId="19" xfId="0" applyNumberFormat="1" applyFont="1" applyFill="1" applyBorder="1" applyAlignment="1" applyProtection="1">
      <alignment wrapText="1"/>
      <protection/>
    </xf>
    <xf numFmtId="0" fontId="29" fillId="52" borderId="19" xfId="0" applyNumberFormat="1" applyFont="1" applyFill="1" applyBorder="1" applyAlignment="1" applyProtection="1">
      <alignment wrapText="1"/>
      <protection/>
    </xf>
    <xf numFmtId="0" fontId="29" fillId="51" borderId="19" xfId="0" applyNumberFormat="1" applyFont="1" applyFill="1" applyBorder="1" applyAlignment="1" applyProtection="1">
      <alignment wrapText="1"/>
      <protection/>
    </xf>
    <xf numFmtId="0" fontId="29" fillId="49" borderId="19" xfId="0" applyNumberFormat="1" applyFont="1" applyFill="1" applyBorder="1" applyAlignment="1" applyProtection="1">
      <alignment wrapText="1"/>
      <protection/>
    </xf>
    <xf numFmtId="0" fontId="30" fillId="49" borderId="19" xfId="0" applyNumberFormat="1" applyFont="1" applyFill="1" applyBorder="1" applyAlignment="1" applyProtection="1">
      <alignment wrapText="1"/>
      <protection/>
    </xf>
    <xf numFmtId="0" fontId="69" fillId="49" borderId="19" xfId="0" applyFont="1" applyFill="1" applyBorder="1" applyAlignment="1">
      <alignment wrapText="1"/>
    </xf>
    <xf numFmtId="0" fontId="70" fillId="49" borderId="19" xfId="0" applyFont="1" applyFill="1" applyBorder="1" applyAlignment="1">
      <alignment wrapText="1"/>
    </xf>
    <xf numFmtId="0" fontId="29" fillId="50" borderId="19" xfId="0" applyNumberFormat="1" applyFont="1" applyFill="1" applyBorder="1" applyAlignment="1" applyProtection="1">
      <alignment wrapText="1"/>
      <protection/>
    </xf>
    <xf numFmtId="0" fontId="30" fillId="50" borderId="19" xfId="0" applyFont="1" applyFill="1" applyBorder="1" applyAlignment="1">
      <alignment wrapText="1"/>
    </xf>
    <xf numFmtId="0" fontId="28" fillId="53" borderId="0" xfId="0" applyNumberFormat="1" applyFont="1" applyFill="1" applyBorder="1" applyAlignment="1" applyProtection="1">
      <alignment wrapText="1"/>
      <protection/>
    </xf>
    <xf numFmtId="0" fontId="31" fillId="49" borderId="0" xfId="0" applyNumberFormat="1" applyFont="1" applyFill="1" applyBorder="1" applyAlignment="1" applyProtection="1">
      <alignment wrapText="1"/>
      <protection/>
    </xf>
    <xf numFmtId="0" fontId="26" fillId="49" borderId="24" xfId="0" applyFont="1" applyFill="1" applyBorder="1" applyAlignment="1">
      <alignment horizontal="right"/>
    </xf>
    <xf numFmtId="3" fontId="26" fillId="49" borderId="25" xfId="0" applyNumberFormat="1" applyFont="1" applyFill="1" applyBorder="1" applyAlignment="1">
      <alignment horizontal="center"/>
    </xf>
    <xf numFmtId="0" fontId="30" fillId="49" borderId="25" xfId="0" applyFont="1" applyFill="1" applyBorder="1" applyAlignment="1">
      <alignment wrapText="1"/>
    </xf>
    <xf numFmtId="4" fontId="26" fillId="49" borderId="25" xfId="0" applyNumberFormat="1" applyFont="1" applyFill="1" applyBorder="1" applyAlignment="1" applyProtection="1">
      <alignment horizontal="right" wrapText="1"/>
      <protection/>
    </xf>
    <xf numFmtId="4" fontId="26" fillId="49" borderId="25" xfId="102" applyNumberFormat="1" applyFont="1" applyFill="1" applyBorder="1" applyAlignment="1">
      <alignment wrapText="1"/>
    </xf>
    <xf numFmtId="4" fontId="26" fillId="49" borderId="25" xfId="0" applyNumberFormat="1" applyFont="1" applyFill="1" applyBorder="1" applyAlignment="1" applyProtection="1">
      <alignment/>
      <protection/>
    </xf>
    <xf numFmtId="4" fontId="26" fillId="49" borderId="26" xfId="102" applyNumberFormat="1" applyFont="1" applyFill="1" applyBorder="1" applyAlignment="1">
      <alignment wrapText="1"/>
    </xf>
    <xf numFmtId="0" fontId="23" fillId="0" borderId="27" xfId="0" applyNumberFormat="1" applyFont="1" applyFill="1" applyBorder="1" applyAlignment="1" applyProtection="1">
      <alignment horizontal="left"/>
      <protection/>
    </xf>
    <xf numFmtId="14" fontId="24" fillId="0" borderId="27" xfId="0" applyNumberFormat="1" applyFont="1" applyFill="1" applyBorder="1" applyAlignment="1" applyProtection="1">
      <alignment horizontal="left"/>
      <protection/>
    </xf>
    <xf numFmtId="4" fontId="24" fillId="0" borderId="27" xfId="0" applyNumberFormat="1" applyFont="1" applyFill="1" applyBorder="1" applyAlignment="1" applyProtection="1">
      <alignment/>
      <protection/>
    </xf>
    <xf numFmtId="4" fontId="24" fillId="49" borderId="27" xfId="0" applyNumberFormat="1" applyFont="1" applyFill="1" applyBorder="1" applyAlignment="1" applyProtection="1">
      <alignment/>
      <protection/>
    </xf>
    <xf numFmtId="4" fontId="23" fillId="0" borderId="27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center"/>
      <protection/>
    </xf>
    <xf numFmtId="1" fontId="24" fillId="0" borderId="27" xfId="0" applyNumberFormat="1" applyFont="1" applyFill="1" applyBorder="1" applyAlignment="1" applyProtection="1">
      <alignment horizontal="left"/>
      <protection/>
    </xf>
    <xf numFmtId="0" fontId="24" fillId="0" borderId="27" xfId="0" applyNumberFormat="1" applyFont="1" applyFill="1" applyBorder="1" applyAlignment="1" applyProtection="1">
      <alignment horizontal="right"/>
      <protection/>
    </xf>
    <xf numFmtId="0" fontId="24" fillId="0" borderId="27" xfId="0" applyNumberFormat="1" applyFont="1" applyFill="1" applyBorder="1" applyAlignment="1" applyProtection="1">
      <alignment horizontal="left"/>
      <protection/>
    </xf>
    <xf numFmtId="4" fontId="23" fillId="50" borderId="27" xfId="0" applyNumberFormat="1" applyFont="1" applyFill="1" applyBorder="1" applyAlignment="1" applyProtection="1">
      <alignment/>
      <protection/>
    </xf>
    <xf numFmtId="4" fontId="24" fillId="50" borderId="27" xfId="0" applyNumberFormat="1" applyFont="1" applyFill="1" applyBorder="1" applyAlignment="1" applyProtection="1">
      <alignment/>
      <protection/>
    </xf>
    <xf numFmtId="4" fontId="24" fillId="52" borderId="27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wrapText="1"/>
      <protection/>
    </xf>
    <xf numFmtId="0" fontId="24" fillId="0" borderId="27" xfId="0" applyNumberFormat="1" applyFont="1" applyFill="1" applyBorder="1" applyAlignment="1" applyProtection="1">
      <alignment horizontal="left" wrapText="1"/>
      <protection/>
    </xf>
    <xf numFmtId="0" fontId="23" fillId="52" borderId="27" xfId="0" applyNumberFormat="1" applyFont="1" applyFill="1" applyBorder="1" applyAlignment="1" applyProtection="1">
      <alignment horizontal="left"/>
      <protection/>
    </xf>
    <xf numFmtId="14" fontId="24" fillId="52" borderId="27" xfId="0" applyNumberFormat="1" applyFont="1" applyFill="1" applyBorder="1" applyAlignment="1" applyProtection="1">
      <alignment horizontal="left"/>
      <protection/>
    </xf>
    <xf numFmtId="0" fontId="23" fillId="52" borderId="27" xfId="0" applyNumberFormat="1" applyFont="1" applyFill="1" applyBorder="1" applyAlignment="1" applyProtection="1">
      <alignment horizontal="left" wrapText="1"/>
      <protection/>
    </xf>
    <xf numFmtId="0" fontId="23" fillId="50" borderId="27" xfId="0" applyNumberFormat="1" applyFont="1" applyFill="1" applyBorder="1" applyAlignment="1" applyProtection="1">
      <alignment horizontal="left"/>
      <protection/>
    </xf>
    <xf numFmtId="14" fontId="24" fillId="50" borderId="27" xfId="0" applyNumberFormat="1" applyFont="1" applyFill="1" applyBorder="1" applyAlignment="1" applyProtection="1">
      <alignment horizontal="left"/>
      <protection/>
    </xf>
    <xf numFmtId="0" fontId="23" fillId="50" borderId="27" xfId="0" applyNumberFormat="1" applyFont="1" applyFill="1" applyBorder="1" applyAlignment="1" applyProtection="1">
      <alignment horizontal="left" wrapText="1"/>
      <protection/>
    </xf>
    <xf numFmtId="0" fontId="23" fillId="51" borderId="27" xfId="0" applyNumberFormat="1" applyFont="1" applyFill="1" applyBorder="1" applyAlignment="1" applyProtection="1">
      <alignment horizontal="left"/>
      <protection/>
    </xf>
    <xf numFmtId="14" fontId="24" fillId="51" borderId="27" xfId="0" applyNumberFormat="1" applyFont="1" applyFill="1" applyBorder="1" applyAlignment="1" applyProtection="1">
      <alignment horizontal="left"/>
      <protection/>
    </xf>
    <xf numFmtId="0" fontId="23" fillId="51" borderId="27" xfId="0" applyNumberFormat="1" applyFont="1" applyFill="1" applyBorder="1" applyAlignment="1" applyProtection="1">
      <alignment horizontal="left" wrapText="1"/>
      <protection/>
    </xf>
    <xf numFmtId="4" fontId="24" fillId="51" borderId="27" xfId="0" applyNumberFormat="1" applyFont="1" applyFill="1" applyBorder="1" applyAlignment="1" applyProtection="1">
      <alignment/>
      <protection/>
    </xf>
    <xf numFmtId="4" fontId="23" fillId="51" borderId="27" xfId="0" applyNumberFormat="1" applyFont="1" applyFill="1" applyBorder="1" applyAlignment="1" applyProtection="1">
      <alignment/>
      <protection/>
    </xf>
    <xf numFmtId="0" fontId="23" fillId="53" borderId="27" xfId="0" applyNumberFormat="1" applyFont="1" applyFill="1" applyBorder="1" applyAlignment="1" applyProtection="1">
      <alignment horizontal="center"/>
      <protection/>
    </xf>
    <xf numFmtId="0" fontId="28" fillId="53" borderId="27" xfId="0" applyNumberFormat="1" applyFont="1" applyFill="1" applyBorder="1" applyAlignment="1" applyProtection="1">
      <alignment wrapText="1"/>
      <protection/>
    </xf>
    <xf numFmtId="4" fontId="23" fillId="53" borderId="27" xfId="0" applyNumberFormat="1" applyFont="1" applyFill="1" applyBorder="1" applyAlignment="1" applyProtection="1">
      <alignment/>
      <protection/>
    </xf>
    <xf numFmtId="4" fontId="24" fillId="53" borderId="2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22" xfId="0" applyFont="1" applyBorder="1" applyAlignment="1">
      <alignment horizontal="center" vertical="center" wrapText="1"/>
    </xf>
    <xf numFmtId="3" fontId="32" fillId="55" borderId="28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right" vertical="center"/>
    </xf>
    <xf numFmtId="0" fontId="35" fillId="55" borderId="29" xfId="0" applyNumberFormat="1" applyFont="1" applyFill="1" applyBorder="1" applyAlignment="1" applyProtection="1">
      <alignment vertical="center"/>
      <protection/>
    </xf>
    <xf numFmtId="3" fontId="32" fillId="55" borderId="28" xfId="0" applyNumberFormat="1" applyFont="1" applyFill="1" applyBorder="1" applyAlignment="1">
      <alignment horizontal="right" vertical="center"/>
    </xf>
    <xf numFmtId="3" fontId="32" fillId="0" borderId="28" xfId="0" applyNumberFormat="1" applyFont="1" applyFill="1" applyBorder="1" applyAlignment="1" applyProtection="1">
      <alignment horizontal="right" vertical="center" wrapText="1"/>
      <protection/>
    </xf>
    <xf numFmtId="0" fontId="32" fillId="0" borderId="2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55" borderId="28" xfId="0" applyFont="1" applyFill="1" applyBorder="1" applyAlignment="1">
      <alignment horizontal="left" vertical="center"/>
    </xf>
    <xf numFmtId="3" fontId="32" fillId="0" borderId="28" xfId="0" applyNumberFormat="1" applyFont="1" applyFill="1" applyBorder="1" applyAlignment="1" applyProtection="1">
      <alignment vertical="center" wrapText="1"/>
      <protection/>
    </xf>
    <xf numFmtId="0" fontId="35" fillId="55" borderId="30" xfId="0" applyNumberFormat="1" applyFont="1" applyFill="1" applyBorder="1" applyAlignment="1" applyProtection="1">
      <alignment vertical="center"/>
      <protection/>
    </xf>
    <xf numFmtId="0" fontId="35" fillId="55" borderId="31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1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37" fillId="0" borderId="0" xfId="0" applyFont="1" applyBorder="1" applyAlignment="1" quotePrefix="1">
      <alignment horizontal="center" vertical="center"/>
    </xf>
    <xf numFmtId="0" fontId="37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 quotePrefix="1">
      <alignment horizontal="center" vertical="center"/>
      <protection/>
    </xf>
    <xf numFmtId="3" fontId="37" fillId="0" borderId="0" xfId="0" applyNumberFormat="1" applyFont="1" applyFill="1" applyBorder="1" applyAlignment="1" applyProtection="1">
      <alignment vertical="center"/>
      <protection/>
    </xf>
    <xf numFmtId="0" fontId="29" fillId="0" borderId="29" xfId="0" applyFont="1" applyBorder="1" applyAlignment="1" quotePrefix="1">
      <alignment horizontal="left" vertical="center" wrapText="1"/>
    </xf>
    <xf numFmtId="0" fontId="29" fillId="0" borderId="29" xfId="0" applyFont="1" applyBorder="1" applyAlignment="1" quotePrefix="1">
      <alignment horizontal="center" vertical="center" wrapText="1"/>
    </xf>
    <xf numFmtId="0" fontId="29" fillId="0" borderId="29" xfId="0" applyNumberFormat="1" applyFont="1" applyFill="1" applyBorder="1" applyAlignment="1" applyProtection="1" quotePrefix="1">
      <alignment horizontal="left"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 quotePrefix="1">
      <alignment horizontal="left"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 quotePrefix="1">
      <alignment horizontal="left" vertical="center"/>
      <protection/>
    </xf>
    <xf numFmtId="1" fontId="36" fillId="56" borderId="28" xfId="0" applyNumberFormat="1" applyFont="1" applyFill="1" applyBorder="1" applyAlignment="1">
      <alignment horizontal="right" vertical="center" wrapText="1"/>
    </xf>
    <xf numFmtId="1" fontId="29" fillId="56" borderId="28" xfId="0" applyNumberFormat="1" applyFont="1" applyFill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1" fontId="30" fillId="0" borderId="28" xfId="0" applyNumberFormat="1" applyFont="1" applyBorder="1" applyAlignment="1">
      <alignment horizontal="left" vertical="center" wrapText="1"/>
    </xf>
    <xf numFmtId="3" fontId="30" fillId="0" borderId="28" xfId="0" applyNumberFormat="1" applyFont="1" applyBorder="1" applyAlignment="1">
      <alignment vertical="center"/>
    </xf>
    <xf numFmtId="3" fontId="30" fillId="0" borderId="28" xfId="0" applyNumberFormat="1" applyFont="1" applyBorder="1" applyAlignment="1">
      <alignment horizontal="center" vertical="center" wrapText="1"/>
    </xf>
    <xf numFmtId="3" fontId="30" fillId="0" borderId="28" xfId="0" applyNumberFormat="1" applyFont="1" applyBorder="1" applyAlignment="1">
      <alignment horizontal="right" vertical="center" wrapText="1"/>
    </xf>
    <xf numFmtId="1" fontId="29" fillId="0" borderId="28" xfId="0" applyNumberFormat="1" applyFont="1" applyBorder="1" applyAlignment="1">
      <alignment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4" fillId="0" borderId="28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28" xfId="0" applyNumberFormat="1" applyFont="1" applyFill="1" applyBorder="1" applyAlignment="1" applyProtection="1">
      <alignment vertical="center" wrapText="1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34" fillId="0" borderId="30" xfId="0" applyNumberFormat="1" applyFont="1" applyFill="1" applyBorder="1" applyAlignment="1" applyProtection="1" quotePrefix="1">
      <alignment horizontal="left" vertical="center" wrapText="1"/>
      <protection/>
    </xf>
    <xf numFmtId="0" fontId="32" fillId="55" borderId="28" xfId="0" applyNumberFormat="1" applyFont="1" applyFill="1" applyBorder="1" applyAlignment="1" applyProtection="1">
      <alignment horizontal="left" vertical="center" wrapText="1"/>
      <protection/>
    </xf>
    <xf numFmtId="0" fontId="33" fillId="55" borderId="28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55" borderId="28" xfId="0" applyNumberFormat="1" applyFont="1" applyFill="1" applyBorder="1" applyAlignment="1" applyProtection="1">
      <alignment vertical="center"/>
      <protection/>
    </xf>
    <xf numFmtId="0" fontId="32" fillId="0" borderId="30" xfId="0" applyFont="1" applyBorder="1" applyAlignment="1" quotePrefix="1">
      <alignment horizontal="center" vertical="center" wrapText="1"/>
    </xf>
    <xf numFmtId="0" fontId="32" fillId="0" borderId="29" xfId="0" applyFont="1" applyBorder="1" applyAlignment="1" quotePrefix="1">
      <alignment horizontal="center" vertical="center" wrapText="1"/>
    </xf>
    <xf numFmtId="0" fontId="32" fillId="0" borderId="31" xfId="0" applyFont="1" applyBorder="1" applyAlignment="1" quotePrefix="1">
      <alignment horizontal="center" vertical="center" wrapText="1"/>
    </xf>
    <xf numFmtId="0" fontId="34" fillId="55" borderId="28" xfId="0" applyNumberFormat="1" applyFont="1" applyFill="1" applyBorder="1" applyAlignment="1" applyProtection="1" quotePrefix="1">
      <alignment horizontal="left" vertical="center" wrapText="1"/>
      <protection/>
    </xf>
    <xf numFmtId="0" fontId="35" fillId="55" borderId="28" xfId="0" applyNumberFormat="1" applyFont="1" applyFill="1" applyBorder="1" applyAlignment="1" applyProtection="1">
      <alignment vertical="center" wrapText="1"/>
      <protection/>
    </xf>
    <xf numFmtId="0" fontId="35" fillId="0" borderId="28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0" borderId="28" xfId="0" applyFont="1" applyBorder="1" applyAlignment="1" quotePrefix="1">
      <alignment horizontal="left" vertical="center"/>
    </xf>
    <xf numFmtId="0" fontId="34" fillId="55" borderId="28" xfId="0" applyNumberFormat="1" applyFont="1" applyFill="1" applyBorder="1" applyAlignment="1" applyProtection="1">
      <alignment horizontal="left" vertical="center" wrapText="1"/>
      <protection/>
    </xf>
    <xf numFmtId="0" fontId="35" fillId="55" borderId="28" xfId="0" applyNumberFormat="1" applyFont="1" applyFill="1" applyBorder="1" applyAlignment="1" applyProtection="1">
      <alignment vertical="center"/>
      <protection/>
    </xf>
    <xf numFmtId="0" fontId="34" fillId="0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 applyProtection="1" quotePrefix="1">
      <alignment horizontal="left" vertical="center" wrapText="1"/>
      <protection/>
    </xf>
    <xf numFmtId="0" fontId="30" fillId="0" borderId="32" xfId="0" applyNumberFormat="1" applyFont="1" applyFill="1" applyBorder="1" applyAlignment="1" applyProtection="1">
      <alignment vertical="center" wrapText="1"/>
      <protection/>
    </xf>
    <xf numFmtId="3" fontId="34" fillId="0" borderId="28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49" borderId="33" xfId="0" applyNumberFormat="1" applyFont="1" applyFill="1" applyBorder="1" applyAlignment="1" applyProtection="1">
      <alignment horizontal="center" vertical="center"/>
      <protection/>
    </xf>
    <xf numFmtId="0" fontId="27" fillId="49" borderId="34" xfId="0" applyNumberFormat="1" applyFont="1" applyFill="1" applyBorder="1" applyAlignment="1" applyProtection="1">
      <alignment horizontal="center" vertical="center"/>
      <protection/>
    </xf>
    <xf numFmtId="0" fontId="27" fillId="49" borderId="3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16" name="Line 2"/>
        <xdr:cNvSpPr>
          <a:spLocks/>
        </xdr:cNvSpPr>
      </xdr:nvSpPr>
      <xdr:spPr>
        <a:xfrm>
          <a:off x="9525" y="40290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7600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I13" sqref="I13"/>
    </sheetView>
  </sheetViews>
  <sheetFormatPr defaultColWidth="11.421875" defaultRowHeight="19.5" customHeight="1"/>
  <cols>
    <col min="1" max="2" width="4.28125" style="209" customWidth="1"/>
    <col min="3" max="3" width="5.57421875" style="209" customWidth="1"/>
    <col min="4" max="4" width="5.28125" style="221" customWidth="1"/>
    <col min="5" max="5" width="44.7109375" style="209" customWidth="1"/>
    <col min="6" max="6" width="15.140625" style="209" bestFit="1" customWidth="1"/>
    <col min="7" max="7" width="17.28125" style="209" customWidth="1"/>
    <col min="8" max="8" width="16.7109375" style="209" customWidth="1"/>
    <col min="9" max="16384" width="11.421875" style="209" customWidth="1"/>
  </cols>
  <sheetData>
    <row r="1" spans="1:8" ht="19.5" customHeight="1">
      <c r="A1" s="274" t="s">
        <v>245</v>
      </c>
      <c r="B1" s="274"/>
      <c r="C1" s="274"/>
      <c r="D1" s="274"/>
      <c r="E1" s="274"/>
      <c r="F1" s="274"/>
      <c r="G1" s="274"/>
      <c r="H1" s="274"/>
    </row>
    <row r="2" spans="1:8" ht="19.5" customHeight="1">
      <c r="A2" s="274" t="s">
        <v>35</v>
      </c>
      <c r="B2" s="274"/>
      <c r="C2" s="274"/>
      <c r="D2" s="274"/>
      <c r="E2" s="274"/>
      <c r="F2" s="274"/>
      <c r="G2" s="294"/>
      <c r="H2" s="294"/>
    </row>
    <row r="3" spans="1:5" ht="6" customHeight="1">
      <c r="A3" s="211"/>
      <c r="B3" s="210"/>
      <c r="C3" s="210"/>
      <c r="D3" s="210"/>
      <c r="E3" s="210"/>
    </row>
    <row r="4" spans="1:9" ht="38.25" customHeight="1">
      <c r="A4" s="288"/>
      <c r="B4" s="289"/>
      <c r="C4" s="289"/>
      <c r="D4" s="289"/>
      <c r="E4" s="290"/>
      <c r="F4" s="219" t="s">
        <v>109</v>
      </c>
      <c r="G4" s="219" t="s">
        <v>89</v>
      </c>
      <c r="H4" s="219" t="s">
        <v>110</v>
      </c>
      <c r="I4" s="212"/>
    </row>
    <row r="5" spans="1:9" ht="19.5" customHeight="1">
      <c r="A5" s="296" t="s">
        <v>36</v>
      </c>
      <c r="B5" s="292"/>
      <c r="C5" s="292"/>
      <c r="D5" s="292"/>
      <c r="E5" s="297"/>
      <c r="F5" s="213">
        <f>(F6+F7)</f>
        <v>9694056</v>
      </c>
      <c r="G5" s="213">
        <f>(F5)</f>
        <v>9694056</v>
      </c>
      <c r="H5" s="213">
        <v>9694056</v>
      </c>
      <c r="I5" s="214"/>
    </row>
    <row r="6" spans="1:8" ht="19.5" customHeight="1">
      <c r="A6" s="279" t="s">
        <v>0</v>
      </c>
      <c r="B6" s="278"/>
      <c r="C6" s="278"/>
      <c r="D6" s="278"/>
      <c r="E6" s="293"/>
      <c r="F6" s="215">
        <v>9694056</v>
      </c>
      <c r="G6" s="215">
        <f>(F6)</f>
        <v>9694056</v>
      </c>
      <c r="H6" s="215">
        <v>9694056</v>
      </c>
    </row>
    <row r="7" spans="1:8" ht="19.5" customHeight="1">
      <c r="A7" s="295" t="s">
        <v>1</v>
      </c>
      <c r="B7" s="293"/>
      <c r="C7" s="293"/>
      <c r="D7" s="293"/>
      <c r="E7" s="293"/>
      <c r="F7" s="215"/>
      <c r="G7" s="215"/>
      <c r="H7" s="215"/>
    </row>
    <row r="8" spans="1:8" ht="19.5" customHeight="1">
      <c r="A8" s="222" t="s">
        <v>37</v>
      </c>
      <c r="B8" s="224"/>
      <c r="C8" s="216"/>
      <c r="D8" s="216"/>
      <c r="E8" s="225"/>
      <c r="F8" s="217">
        <f>(F9+F10)</f>
        <v>9723300</v>
      </c>
      <c r="G8" s="217">
        <f>G5</f>
        <v>9694056</v>
      </c>
      <c r="H8" s="217">
        <v>9694056</v>
      </c>
    </row>
    <row r="9" spans="1:8" ht="19.5" customHeight="1">
      <c r="A9" s="277" t="s">
        <v>2</v>
      </c>
      <c r="B9" s="278"/>
      <c r="C9" s="278"/>
      <c r="D9" s="278"/>
      <c r="E9" s="278"/>
      <c r="F9" s="218">
        <v>9723300</v>
      </c>
      <c r="G9" s="218">
        <f>(G6)</f>
        <v>9694056</v>
      </c>
      <c r="H9" s="218">
        <v>9694056</v>
      </c>
    </row>
    <row r="10" spans="1:8" ht="19.5" customHeight="1">
      <c r="A10" s="295" t="s">
        <v>3</v>
      </c>
      <c r="B10" s="293"/>
      <c r="C10" s="293"/>
      <c r="D10" s="293"/>
      <c r="E10" s="293"/>
      <c r="F10" s="218"/>
      <c r="G10" s="218"/>
      <c r="H10" s="218"/>
    </row>
    <row r="11" spans="1:8" ht="19.5" customHeight="1">
      <c r="A11" s="291" t="s">
        <v>4</v>
      </c>
      <c r="B11" s="292"/>
      <c r="C11" s="292"/>
      <c r="D11" s="292"/>
      <c r="E11" s="292"/>
      <c r="F11" s="213">
        <v>-29244</v>
      </c>
      <c r="G11" s="213">
        <f>+G5-G8</f>
        <v>0</v>
      </c>
      <c r="H11" s="213">
        <f>+H5-H8</f>
        <v>0</v>
      </c>
    </row>
    <row r="12" spans="1:8" ht="19.5" customHeight="1">
      <c r="A12" s="274"/>
      <c r="B12" s="275"/>
      <c r="C12" s="275"/>
      <c r="D12" s="275"/>
      <c r="E12" s="275"/>
      <c r="F12" s="276"/>
      <c r="G12" s="276"/>
      <c r="H12" s="276"/>
    </row>
    <row r="13" spans="1:8" ht="39" customHeight="1">
      <c r="A13" s="288"/>
      <c r="B13" s="289"/>
      <c r="C13" s="289"/>
      <c r="D13" s="289"/>
      <c r="E13" s="290"/>
      <c r="F13" s="219" t="s">
        <v>109</v>
      </c>
      <c r="G13" s="219" t="s">
        <v>89</v>
      </c>
      <c r="H13" s="219" t="s">
        <v>110</v>
      </c>
    </row>
    <row r="14" spans="1:8" ht="19.5" customHeight="1">
      <c r="A14" s="284" t="s">
        <v>244</v>
      </c>
      <c r="B14" s="285"/>
      <c r="C14" s="285"/>
      <c r="D14" s="285"/>
      <c r="E14" s="287"/>
      <c r="F14" s="223">
        <v>29244</v>
      </c>
      <c r="G14" s="219"/>
      <c r="H14" s="219"/>
    </row>
    <row r="15" spans="1:8" ht="39" customHeight="1">
      <c r="A15" s="284" t="s">
        <v>232</v>
      </c>
      <c r="B15" s="285"/>
      <c r="C15" s="285"/>
      <c r="D15" s="285"/>
      <c r="E15" s="285"/>
      <c r="F15" s="217">
        <v>29244</v>
      </c>
      <c r="G15" s="217">
        <v>0</v>
      </c>
      <c r="H15" s="213">
        <v>0</v>
      </c>
    </row>
    <row r="16" spans="1:8" ht="19.5" customHeight="1">
      <c r="A16" s="286"/>
      <c r="B16" s="275"/>
      <c r="C16" s="275"/>
      <c r="D16" s="275"/>
      <c r="E16" s="275"/>
      <c r="F16" s="276"/>
      <c r="G16" s="276"/>
      <c r="H16" s="276"/>
    </row>
    <row r="17" spans="1:8" ht="39" customHeight="1">
      <c r="A17" s="288"/>
      <c r="B17" s="289"/>
      <c r="C17" s="289"/>
      <c r="D17" s="289"/>
      <c r="E17" s="290"/>
      <c r="F17" s="219" t="s">
        <v>109</v>
      </c>
      <c r="G17" s="219" t="s">
        <v>89</v>
      </c>
      <c r="H17" s="219" t="s">
        <v>110</v>
      </c>
    </row>
    <row r="18" spans="1:8" ht="19.5" customHeight="1">
      <c r="A18" s="279" t="s">
        <v>5</v>
      </c>
      <c r="B18" s="278"/>
      <c r="C18" s="278"/>
      <c r="D18" s="278"/>
      <c r="E18" s="278"/>
      <c r="F18" s="215"/>
      <c r="G18" s="215"/>
      <c r="H18" s="215"/>
    </row>
    <row r="19" spans="1:8" ht="19.5" customHeight="1">
      <c r="A19" s="280" t="s">
        <v>6</v>
      </c>
      <c r="B19" s="281"/>
      <c r="C19" s="281"/>
      <c r="D19" s="281"/>
      <c r="E19" s="282"/>
      <c r="F19" s="215"/>
      <c r="G19" s="215"/>
      <c r="H19" s="215"/>
    </row>
    <row r="20" spans="1:8" ht="19.5" customHeight="1">
      <c r="A20" s="283" t="s">
        <v>7</v>
      </c>
      <c r="B20" s="281"/>
      <c r="C20" s="281"/>
      <c r="D20" s="281"/>
      <c r="E20" s="282"/>
      <c r="F20" s="215"/>
      <c r="G20" s="215"/>
      <c r="H20" s="215"/>
    </row>
    <row r="21" spans="1:8" ht="39.75" customHeight="1">
      <c r="A21" s="277" t="s">
        <v>233</v>
      </c>
      <c r="B21" s="278"/>
      <c r="C21" s="278"/>
      <c r="D21" s="278"/>
      <c r="E21" s="278"/>
      <c r="F21" s="215">
        <f>SUM(F11,F15,F20)</f>
        <v>0</v>
      </c>
      <c r="G21" s="215">
        <f>SUM(G11,G15,G20)</f>
        <v>0</v>
      </c>
      <c r="H21" s="215">
        <f>SUM(H11,H15,H20)</f>
        <v>0</v>
      </c>
    </row>
    <row r="22" spans="1:5" ht="19.5" customHeight="1">
      <c r="A22" s="220"/>
      <c r="B22" s="210"/>
      <c r="C22" s="210"/>
      <c r="D22" s="210"/>
      <c r="E22" s="210"/>
    </row>
  </sheetData>
  <sheetProtection/>
  <mergeCells count="19">
    <mergeCell ref="A11:E11"/>
    <mergeCell ref="A6:E6"/>
    <mergeCell ref="A1:H1"/>
    <mergeCell ref="A2:H2"/>
    <mergeCell ref="A7:E7"/>
    <mergeCell ref="A9:E9"/>
    <mergeCell ref="A10:E10"/>
    <mergeCell ref="A5:E5"/>
    <mergeCell ref="A4:E4"/>
    <mergeCell ref="A12:H12"/>
    <mergeCell ref="A21:E21"/>
    <mergeCell ref="A18:E18"/>
    <mergeCell ref="A19:E19"/>
    <mergeCell ref="A20:E20"/>
    <mergeCell ref="A15:E15"/>
    <mergeCell ref="A16:H16"/>
    <mergeCell ref="A14:E14"/>
    <mergeCell ref="A13:E13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&amp;L&amp;"Arial Narrow,Uobičajeno"&amp;D&amp;C&amp;"Arial Narrow,Uobičajeno"Računopolagatelj
Gordana Pandža&amp;R&amp;"Arial Narrow,Uobičajeno"Prestavnik Školskog odbora:
Đurđica Radić, prof.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28">
      <selection activeCell="M34" sqref="M34:M35"/>
    </sheetView>
  </sheetViews>
  <sheetFormatPr defaultColWidth="11.421875" defaultRowHeight="12.75"/>
  <cols>
    <col min="1" max="1" width="16.00390625" style="233" customWidth="1"/>
    <col min="2" max="3" width="17.57421875" style="233" customWidth="1"/>
    <col min="4" max="4" width="17.57421875" style="263" customWidth="1"/>
    <col min="5" max="8" width="17.57421875" style="233" customWidth="1"/>
    <col min="9" max="9" width="7.8515625" style="233" customWidth="1"/>
    <col min="10" max="10" width="14.28125" style="233" customWidth="1"/>
    <col min="11" max="11" width="7.8515625" style="233" customWidth="1"/>
    <col min="12" max="16384" width="11.421875" style="233" customWidth="1"/>
  </cols>
  <sheetData>
    <row r="1" spans="1:8" s="226" customFormat="1" ht="21" customHeight="1">
      <c r="A1" s="303" t="s">
        <v>108</v>
      </c>
      <c r="B1" s="303"/>
      <c r="C1" s="303"/>
      <c r="D1" s="303"/>
      <c r="E1" s="303"/>
      <c r="F1" s="303"/>
      <c r="G1" s="303"/>
      <c r="H1" s="303"/>
    </row>
    <row r="2" spans="1:8" s="228" customFormat="1" ht="13.5">
      <c r="A2" s="227"/>
      <c r="H2" s="229" t="s">
        <v>8</v>
      </c>
    </row>
    <row r="3" spans="1:8" s="228" customFormat="1" ht="24.75" customHeight="1">
      <c r="A3" s="265" t="s">
        <v>9</v>
      </c>
      <c r="B3" s="298" t="s">
        <v>242</v>
      </c>
      <c r="C3" s="299"/>
      <c r="D3" s="299"/>
      <c r="E3" s="299"/>
      <c r="F3" s="299"/>
      <c r="G3" s="299"/>
      <c r="H3" s="299"/>
    </row>
    <row r="4" spans="1:8" s="228" customFormat="1" ht="63" customHeight="1">
      <c r="A4" s="266" t="s">
        <v>10</v>
      </c>
      <c r="B4" s="267" t="s">
        <v>11</v>
      </c>
      <c r="C4" s="267" t="s">
        <v>12</v>
      </c>
      <c r="D4" s="267" t="s">
        <v>13</v>
      </c>
      <c r="E4" s="267" t="s">
        <v>14</v>
      </c>
      <c r="F4" s="267" t="s">
        <v>15</v>
      </c>
      <c r="G4" s="268" t="s">
        <v>16</v>
      </c>
      <c r="H4" s="267" t="s">
        <v>17</v>
      </c>
    </row>
    <row r="5" spans="1:8" s="228" customFormat="1" ht="13.5">
      <c r="A5" s="269">
        <v>636</v>
      </c>
      <c r="B5" s="270"/>
      <c r="C5" s="270"/>
      <c r="D5" s="270"/>
      <c r="E5" s="270">
        <v>8944200</v>
      </c>
      <c r="F5" s="270"/>
      <c r="G5" s="270"/>
      <c r="H5" s="270"/>
    </row>
    <row r="6" spans="1:8" s="228" customFormat="1" ht="13.5">
      <c r="A6" s="269">
        <v>641</v>
      </c>
      <c r="B6" s="270"/>
      <c r="C6" s="270">
        <v>50</v>
      </c>
      <c r="D6" s="270"/>
      <c r="E6" s="270"/>
      <c r="F6" s="270"/>
      <c r="G6" s="270"/>
      <c r="H6" s="270"/>
    </row>
    <row r="7" spans="1:8" s="228" customFormat="1" ht="13.5">
      <c r="A7" s="269">
        <v>652</v>
      </c>
      <c r="B7" s="271"/>
      <c r="C7" s="270"/>
      <c r="D7" s="272">
        <v>137000</v>
      </c>
      <c r="E7" s="271"/>
      <c r="F7" s="271"/>
      <c r="G7" s="271"/>
      <c r="H7" s="271"/>
    </row>
    <row r="8" spans="1:8" s="228" customFormat="1" ht="13.5">
      <c r="A8" s="269">
        <v>661</v>
      </c>
      <c r="B8" s="270"/>
      <c r="C8" s="270">
        <v>50000</v>
      </c>
      <c r="D8" s="270"/>
      <c r="E8" s="270"/>
      <c r="F8" s="270"/>
      <c r="G8" s="270"/>
      <c r="H8" s="270"/>
    </row>
    <row r="9" spans="1:8" s="228" customFormat="1" ht="13.5">
      <c r="A9" s="269">
        <v>663</v>
      </c>
      <c r="B9" s="270"/>
      <c r="C9" s="270"/>
      <c r="D9" s="270"/>
      <c r="E9" s="270"/>
      <c r="F9" s="270">
        <v>22000</v>
      </c>
      <c r="G9" s="270"/>
      <c r="H9" s="270"/>
    </row>
    <row r="10" spans="1:8" s="228" customFormat="1" ht="13.5">
      <c r="A10" s="269">
        <v>671</v>
      </c>
      <c r="B10" s="270">
        <v>538004</v>
      </c>
      <c r="C10" s="270"/>
      <c r="D10" s="270"/>
      <c r="E10" s="270"/>
      <c r="F10" s="270"/>
      <c r="G10" s="270"/>
      <c r="H10" s="270"/>
    </row>
    <row r="11" spans="1:8" s="228" customFormat="1" ht="13.5">
      <c r="A11" s="269">
        <v>721</v>
      </c>
      <c r="B11" s="270"/>
      <c r="C11" s="270">
        <v>2800</v>
      </c>
      <c r="D11" s="270"/>
      <c r="E11" s="270"/>
      <c r="F11" s="270"/>
      <c r="G11" s="270"/>
      <c r="H11" s="270"/>
    </row>
    <row r="12" spans="1:8" s="228" customFormat="1" ht="27">
      <c r="A12" s="269" t="s">
        <v>243</v>
      </c>
      <c r="B12" s="270"/>
      <c r="C12" s="270"/>
      <c r="D12" s="270">
        <v>29246</v>
      </c>
      <c r="E12" s="270"/>
      <c r="F12" s="270"/>
      <c r="G12" s="270"/>
      <c r="H12" s="270"/>
    </row>
    <row r="13" spans="1:8" s="228" customFormat="1" ht="30" customHeight="1">
      <c r="A13" s="273" t="s">
        <v>18</v>
      </c>
      <c r="B13" s="270">
        <f aca="true" t="shared" si="0" ref="B13:H13">(B5+B6+B7+B8+B9+B10+B11+B12)</f>
        <v>538004</v>
      </c>
      <c r="C13" s="270">
        <f t="shared" si="0"/>
        <v>52850</v>
      </c>
      <c r="D13" s="270">
        <f t="shared" si="0"/>
        <v>166246</v>
      </c>
      <c r="E13" s="270">
        <f t="shared" si="0"/>
        <v>8944200</v>
      </c>
      <c r="F13" s="270">
        <f t="shared" si="0"/>
        <v>22000</v>
      </c>
      <c r="G13" s="270">
        <f t="shared" si="0"/>
        <v>0</v>
      </c>
      <c r="H13" s="270">
        <f t="shared" si="0"/>
        <v>0</v>
      </c>
    </row>
    <row r="14" spans="1:8" s="228" customFormat="1" ht="28.5" customHeight="1">
      <c r="A14" s="273" t="s">
        <v>88</v>
      </c>
      <c r="B14" s="302">
        <f>B13+C13+D13+E13+F13+G13+H13</f>
        <v>9723300</v>
      </c>
      <c r="C14" s="302"/>
      <c r="D14" s="302"/>
      <c r="E14" s="302"/>
      <c r="F14" s="302"/>
      <c r="G14" s="302"/>
      <c r="H14" s="302"/>
    </row>
    <row r="15" spans="1:8" ht="13.5">
      <c r="A15" s="230"/>
      <c r="B15" s="230"/>
      <c r="C15" s="230"/>
      <c r="D15" s="231"/>
      <c r="E15" s="232"/>
      <c r="H15" s="229"/>
    </row>
    <row r="16" spans="1:8" ht="24.75" customHeight="1">
      <c r="A16" s="265" t="s">
        <v>9</v>
      </c>
      <c r="B16" s="298" t="s">
        <v>87</v>
      </c>
      <c r="C16" s="299"/>
      <c r="D16" s="299"/>
      <c r="E16" s="299"/>
      <c r="F16" s="299"/>
      <c r="G16" s="299"/>
      <c r="H16" s="299"/>
    </row>
    <row r="17" spans="1:8" ht="63" customHeight="1">
      <c r="A17" s="266" t="s">
        <v>10</v>
      </c>
      <c r="B17" s="267" t="s">
        <v>11</v>
      </c>
      <c r="C17" s="267" t="s">
        <v>12</v>
      </c>
      <c r="D17" s="267" t="s">
        <v>13</v>
      </c>
      <c r="E17" s="267" t="s">
        <v>14</v>
      </c>
      <c r="F17" s="267" t="s">
        <v>15</v>
      </c>
      <c r="G17" s="268" t="s">
        <v>16</v>
      </c>
      <c r="H17" s="267" t="s">
        <v>17</v>
      </c>
    </row>
    <row r="18" spans="1:8" ht="13.5">
      <c r="A18" s="269">
        <v>636</v>
      </c>
      <c r="B18" s="270"/>
      <c r="C18" s="270"/>
      <c r="D18" s="270"/>
      <c r="E18" s="270">
        <v>8944200</v>
      </c>
      <c r="F18" s="270"/>
      <c r="G18" s="270"/>
      <c r="H18" s="270"/>
    </row>
    <row r="19" spans="1:8" ht="13.5">
      <c r="A19" s="269">
        <v>641</v>
      </c>
      <c r="B19" s="270"/>
      <c r="C19" s="270">
        <v>50</v>
      </c>
      <c r="D19" s="270"/>
      <c r="E19" s="270"/>
      <c r="F19" s="270"/>
      <c r="G19" s="270"/>
      <c r="H19" s="270"/>
    </row>
    <row r="20" spans="1:8" ht="13.5">
      <c r="A20" s="269">
        <v>652</v>
      </c>
      <c r="B20" s="271"/>
      <c r="C20" s="270"/>
      <c r="D20" s="272">
        <v>137000</v>
      </c>
      <c r="E20" s="271"/>
      <c r="F20" s="271"/>
      <c r="G20" s="271"/>
      <c r="H20" s="271"/>
    </row>
    <row r="21" spans="1:8" ht="13.5">
      <c r="A21" s="269">
        <v>661</v>
      </c>
      <c r="B21" s="270"/>
      <c r="C21" s="270">
        <v>50000</v>
      </c>
      <c r="D21" s="270"/>
      <c r="E21" s="270"/>
      <c r="F21" s="270"/>
      <c r="G21" s="270"/>
      <c r="H21" s="270"/>
    </row>
    <row r="22" spans="1:8" ht="13.5">
      <c r="A22" s="269">
        <v>663</v>
      </c>
      <c r="B22" s="270"/>
      <c r="C22" s="270"/>
      <c r="D22" s="270"/>
      <c r="E22" s="270"/>
      <c r="F22" s="270">
        <v>22000</v>
      </c>
      <c r="G22" s="270"/>
      <c r="H22" s="270"/>
    </row>
    <row r="23" spans="1:8" ht="13.5">
      <c r="A23" s="269">
        <v>671</v>
      </c>
      <c r="B23" s="270">
        <v>538004</v>
      </c>
      <c r="C23" s="270"/>
      <c r="D23" s="270"/>
      <c r="E23" s="270"/>
      <c r="F23" s="270"/>
      <c r="G23" s="270"/>
      <c r="H23" s="270"/>
    </row>
    <row r="24" spans="1:8" ht="13.5">
      <c r="A24" s="269">
        <v>721</v>
      </c>
      <c r="B24" s="270"/>
      <c r="C24" s="270">
        <v>2800</v>
      </c>
      <c r="D24" s="270"/>
      <c r="E24" s="270"/>
      <c r="F24" s="270"/>
      <c r="G24" s="270"/>
      <c r="H24" s="270"/>
    </row>
    <row r="25" spans="1:8" ht="27">
      <c r="A25" s="269" t="s">
        <v>243</v>
      </c>
      <c r="B25" s="270"/>
      <c r="C25" s="270"/>
      <c r="D25" s="270"/>
      <c r="E25" s="270"/>
      <c r="F25" s="270"/>
      <c r="G25" s="270"/>
      <c r="H25" s="270"/>
    </row>
    <row r="26" spans="1:8" s="228" customFormat="1" ht="30" customHeight="1">
      <c r="A26" s="273" t="s">
        <v>18</v>
      </c>
      <c r="B26" s="270">
        <f>(B18+B19+B20+B21+B22+B23+B24+B25)</f>
        <v>538004</v>
      </c>
      <c r="C26" s="270">
        <f aca="true" t="shared" si="1" ref="C26:H26">(C18+C19+C20+C21+C22+C23+C24+C25)</f>
        <v>52850</v>
      </c>
      <c r="D26" s="270">
        <f t="shared" si="1"/>
        <v>137000</v>
      </c>
      <c r="E26" s="270">
        <f t="shared" si="1"/>
        <v>8944200</v>
      </c>
      <c r="F26" s="270">
        <f t="shared" si="1"/>
        <v>22000</v>
      </c>
      <c r="G26" s="270">
        <f t="shared" si="1"/>
        <v>0</v>
      </c>
      <c r="H26" s="270">
        <f t="shared" si="1"/>
        <v>0</v>
      </c>
    </row>
    <row r="27" spans="1:8" s="228" customFormat="1" ht="28.5" customHeight="1">
      <c r="A27" s="273" t="s">
        <v>130</v>
      </c>
      <c r="B27" s="302">
        <f>B26+C26+D26+E26+F26+G26+H26</f>
        <v>9694054</v>
      </c>
      <c r="C27" s="302"/>
      <c r="D27" s="302"/>
      <c r="E27" s="302"/>
      <c r="F27" s="302"/>
      <c r="G27" s="302"/>
      <c r="H27" s="302"/>
    </row>
    <row r="28" spans="4:5" ht="13.5">
      <c r="D28" s="234"/>
      <c r="E28" s="235"/>
    </row>
    <row r="29" spans="1:8" ht="24.75" customHeight="1">
      <c r="A29" s="265" t="s">
        <v>9</v>
      </c>
      <c r="B29" s="298" t="s">
        <v>111</v>
      </c>
      <c r="C29" s="299"/>
      <c r="D29" s="299"/>
      <c r="E29" s="299"/>
      <c r="F29" s="299"/>
      <c r="G29" s="299"/>
      <c r="H29" s="299"/>
    </row>
    <row r="30" spans="1:8" ht="63" customHeight="1">
      <c r="A30" s="266" t="s">
        <v>10</v>
      </c>
      <c r="B30" s="267" t="s">
        <v>11</v>
      </c>
      <c r="C30" s="267" t="s">
        <v>12</v>
      </c>
      <c r="D30" s="267" t="s">
        <v>13</v>
      </c>
      <c r="E30" s="267" t="s">
        <v>14</v>
      </c>
      <c r="F30" s="267" t="s">
        <v>15</v>
      </c>
      <c r="G30" s="268" t="s">
        <v>16</v>
      </c>
      <c r="H30" s="267" t="s">
        <v>17</v>
      </c>
    </row>
    <row r="31" spans="1:8" ht="13.5">
      <c r="A31" s="269">
        <v>636</v>
      </c>
      <c r="B31" s="270"/>
      <c r="C31" s="270"/>
      <c r="D31" s="270"/>
      <c r="E31" s="270">
        <v>8944200</v>
      </c>
      <c r="F31" s="270"/>
      <c r="G31" s="270"/>
      <c r="H31" s="270"/>
    </row>
    <row r="32" spans="1:8" ht="13.5">
      <c r="A32" s="269">
        <v>641</v>
      </c>
      <c r="B32" s="270"/>
      <c r="C32" s="270">
        <v>50</v>
      </c>
      <c r="D32" s="270"/>
      <c r="E32" s="270"/>
      <c r="F32" s="270"/>
      <c r="G32" s="270"/>
      <c r="H32" s="270"/>
    </row>
    <row r="33" spans="1:8" ht="13.5">
      <c r="A33" s="269">
        <v>652</v>
      </c>
      <c r="B33" s="271"/>
      <c r="C33" s="270"/>
      <c r="D33" s="272">
        <v>137000</v>
      </c>
      <c r="E33" s="271"/>
      <c r="F33" s="271"/>
      <c r="G33" s="271"/>
      <c r="H33" s="271"/>
    </row>
    <row r="34" spans="1:8" ht="13.5">
      <c r="A34" s="269">
        <v>661</v>
      </c>
      <c r="B34" s="270"/>
      <c r="C34" s="270">
        <v>50000</v>
      </c>
      <c r="D34" s="270"/>
      <c r="E34" s="270"/>
      <c r="F34" s="270"/>
      <c r="G34" s="270"/>
      <c r="H34" s="270"/>
    </row>
    <row r="35" spans="1:8" ht="13.5">
      <c r="A35" s="269">
        <v>663</v>
      </c>
      <c r="B35" s="270"/>
      <c r="C35" s="270"/>
      <c r="D35" s="270"/>
      <c r="E35" s="270"/>
      <c r="F35" s="270">
        <v>22000</v>
      </c>
      <c r="G35" s="270"/>
      <c r="H35" s="270"/>
    </row>
    <row r="36" spans="1:8" ht="13.5">
      <c r="A36" s="269">
        <v>671</v>
      </c>
      <c r="B36" s="270">
        <v>538004</v>
      </c>
      <c r="C36" s="270"/>
      <c r="D36" s="270"/>
      <c r="E36" s="270"/>
      <c r="F36" s="270"/>
      <c r="G36" s="270"/>
      <c r="H36" s="270"/>
    </row>
    <row r="37" spans="1:8" ht="13.5" customHeight="1">
      <c r="A37" s="269">
        <v>721</v>
      </c>
      <c r="B37" s="270"/>
      <c r="C37" s="270">
        <v>2800</v>
      </c>
      <c r="D37" s="270"/>
      <c r="E37" s="270"/>
      <c r="F37" s="270"/>
      <c r="G37" s="270"/>
      <c r="H37" s="270"/>
    </row>
    <row r="38" spans="1:8" ht="27">
      <c r="A38" s="269" t="s">
        <v>243</v>
      </c>
      <c r="B38" s="270"/>
      <c r="C38" s="270"/>
      <c r="D38" s="270"/>
      <c r="E38" s="270"/>
      <c r="F38" s="270"/>
      <c r="G38" s="270"/>
      <c r="H38" s="270"/>
    </row>
    <row r="39" spans="1:8" s="228" customFormat="1" ht="30" customHeight="1">
      <c r="A39" s="273" t="s">
        <v>18</v>
      </c>
      <c r="B39" s="270">
        <f>(B31+B32+B33+B34+B35+B36+B37+B38)</f>
        <v>538004</v>
      </c>
      <c r="C39" s="270">
        <f aca="true" t="shared" si="2" ref="C39:H39">(C31+C32+C33+C34+C35+C36+C37+C38)</f>
        <v>52850</v>
      </c>
      <c r="D39" s="270">
        <f t="shared" si="2"/>
        <v>137000</v>
      </c>
      <c r="E39" s="270">
        <f t="shared" si="2"/>
        <v>8944200</v>
      </c>
      <c r="F39" s="270">
        <f t="shared" si="2"/>
        <v>22000</v>
      </c>
      <c r="G39" s="270">
        <f t="shared" si="2"/>
        <v>0</v>
      </c>
      <c r="H39" s="270">
        <f t="shared" si="2"/>
        <v>0</v>
      </c>
    </row>
    <row r="40" spans="1:8" s="228" customFormat="1" ht="28.5" customHeight="1">
      <c r="A40" s="273" t="s">
        <v>131</v>
      </c>
      <c r="B40" s="302">
        <f>B39+C39+D39+E39+F39+G39+H39</f>
        <v>9694054</v>
      </c>
      <c r="C40" s="302"/>
      <c r="D40" s="302"/>
      <c r="E40" s="302"/>
      <c r="F40" s="302"/>
      <c r="G40" s="302"/>
      <c r="H40" s="302"/>
    </row>
    <row r="41" spans="3:5" ht="13.5" customHeight="1">
      <c r="C41" s="236"/>
      <c r="D41" s="234"/>
      <c r="E41" s="237"/>
    </row>
    <row r="42" spans="3:5" ht="13.5" customHeight="1">
      <c r="C42" s="236"/>
      <c r="D42" s="238"/>
      <c r="E42" s="239"/>
    </row>
    <row r="43" spans="4:5" ht="13.5" customHeight="1">
      <c r="D43" s="240"/>
      <c r="E43" s="241"/>
    </row>
    <row r="44" spans="4:5" ht="13.5" customHeight="1">
      <c r="D44" s="242"/>
      <c r="E44" s="243"/>
    </row>
    <row r="45" spans="4:5" ht="13.5" customHeight="1">
      <c r="D45" s="234"/>
      <c r="E45" s="235"/>
    </row>
    <row r="46" spans="3:5" ht="28.5" customHeight="1">
      <c r="C46" s="236"/>
      <c r="D46" s="234"/>
      <c r="E46" s="244"/>
    </row>
    <row r="47" spans="3:5" ht="13.5" customHeight="1">
      <c r="C47" s="236"/>
      <c r="D47" s="234"/>
      <c r="E47" s="239"/>
    </row>
    <row r="48" spans="4:5" ht="13.5" customHeight="1">
      <c r="D48" s="234"/>
      <c r="E48" s="235"/>
    </row>
    <row r="49" spans="4:5" ht="13.5" customHeight="1">
      <c r="D49" s="234"/>
      <c r="E49" s="243"/>
    </row>
    <row r="50" spans="4:5" ht="13.5" customHeight="1">
      <c r="D50" s="234"/>
      <c r="E50" s="235"/>
    </row>
    <row r="51" spans="4:5" ht="22.5" customHeight="1">
      <c r="D51" s="234"/>
      <c r="E51" s="245"/>
    </row>
    <row r="52" spans="4:5" ht="13.5" customHeight="1">
      <c r="D52" s="240"/>
      <c r="E52" s="241"/>
    </row>
    <row r="53" spans="2:5" ht="13.5" customHeight="1">
      <c r="B53" s="236"/>
      <c r="D53" s="240"/>
      <c r="E53" s="246"/>
    </row>
    <row r="54" spans="3:5" ht="13.5" customHeight="1">
      <c r="C54" s="236"/>
      <c r="D54" s="240"/>
      <c r="E54" s="247"/>
    </row>
    <row r="55" spans="3:5" ht="13.5" customHeight="1">
      <c r="C55" s="236"/>
      <c r="D55" s="242"/>
      <c r="E55" s="239"/>
    </row>
    <row r="56" spans="4:5" ht="13.5" customHeight="1">
      <c r="D56" s="234"/>
      <c r="E56" s="235"/>
    </row>
    <row r="57" spans="2:5" ht="13.5" customHeight="1">
      <c r="B57" s="236"/>
      <c r="D57" s="234"/>
      <c r="E57" s="237"/>
    </row>
    <row r="58" spans="3:5" ht="13.5" customHeight="1">
      <c r="C58" s="236"/>
      <c r="D58" s="234"/>
      <c r="E58" s="246"/>
    </row>
    <row r="59" spans="3:5" ht="13.5" customHeight="1">
      <c r="C59" s="236"/>
      <c r="D59" s="242"/>
      <c r="E59" s="239"/>
    </row>
    <row r="60" spans="4:5" ht="13.5" customHeight="1">
      <c r="D60" s="240"/>
      <c r="E60" s="235"/>
    </row>
    <row r="61" spans="3:5" ht="13.5" customHeight="1">
      <c r="C61" s="236"/>
      <c r="D61" s="240"/>
      <c r="E61" s="246"/>
    </row>
    <row r="62" spans="4:5" ht="22.5" customHeight="1">
      <c r="D62" s="242"/>
      <c r="E62" s="245"/>
    </row>
    <row r="63" spans="4:5" ht="13.5" customHeight="1">
      <c r="D63" s="234"/>
      <c r="E63" s="235"/>
    </row>
    <row r="64" spans="4:5" ht="13.5" customHeight="1">
      <c r="D64" s="242"/>
      <c r="E64" s="239"/>
    </row>
    <row r="65" spans="4:5" ht="13.5" customHeight="1">
      <c r="D65" s="234"/>
      <c r="E65" s="235"/>
    </row>
    <row r="66" spans="4:5" ht="13.5" customHeight="1">
      <c r="D66" s="234"/>
      <c r="E66" s="235"/>
    </row>
    <row r="67" spans="1:5" ht="13.5" customHeight="1">
      <c r="A67" s="236"/>
      <c r="D67" s="248"/>
      <c r="E67" s="246"/>
    </row>
    <row r="68" spans="2:5" ht="13.5" customHeight="1">
      <c r="B68" s="236"/>
      <c r="C68" s="236"/>
      <c r="D68" s="249"/>
      <c r="E68" s="246"/>
    </row>
    <row r="69" spans="2:5" ht="13.5" customHeight="1">
      <c r="B69" s="236"/>
      <c r="C69" s="236"/>
      <c r="D69" s="249"/>
      <c r="E69" s="237"/>
    </row>
    <row r="70" spans="2:5" ht="13.5" customHeight="1">
      <c r="B70" s="236"/>
      <c r="C70" s="236"/>
      <c r="D70" s="242"/>
      <c r="E70" s="243"/>
    </row>
    <row r="71" spans="4:5" ht="13.5">
      <c r="D71" s="234"/>
      <c r="E71" s="235"/>
    </row>
    <row r="72" spans="2:5" ht="13.5">
      <c r="B72" s="236"/>
      <c r="D72" s="234"/>
      <c r="E72" s="246"/>
    </row>
    <row r="73" spans="3:5" ht="13.5">
      <c r="C73" s="236"/>
      <c r="D73" s="234"/>
      <c r="E73" s="237"/>
    </row>
    <row r="74" spans="3:5" ht="13.5">
      <c r="C74" s="236"/>
      <c r="D74" s="242"/>
      <c r="E74" s="239"/>
    </row>
    <row r="75" spans="4:5" ht="13.5">
      <c r="D75" s="234"/>
      <c r="E75" s="235"/>
    </row>
    <row r="76" spans="4:5" ht="13.5">
      <c r="D76" s="234"/>
      <c r="E76" s="235"/>
    </row>
    <row r="77" spans="4:5" ht="13.5">
      <c r="D77" s="250"/>
      <c r="E77" s="251"/>
    </row>
    <row r="78" spans="4:5" ht="13.5">
      <c r="D78" s="234"/>
      <c r="E78" s="235"/>
    </row>
    <row r="79" spans="4:5" ht="13.5">
      <c r="D79" s="234"/>
      <c r="E79" s="235"/>
    </row>
    <row r="80" spans="4:5" ht="13.5">
      <c r="D80" s="234"/>
      <c r="E80" s="235"/>
    </row>
    <row r="81" spans="4:5" ht="13.5">
      <c r="D81" s="242"/>
      <c r="E81" s="239"/>
    </row>
    <row r="82" spans="4:5" ht="13.5">
      <c r="D82" s="234"/>
      <c r="E82" s="235"/>
    </row>
    <row r="83" spans="4:5" ht="13.5">
      <c r="D83" s="242"/>
      <c r="E83" s="239"/>
    </row>
    <row r="84" spans="4:5" ht="13.5">
      <c r="D84" s="234"/>
      <c r="E84" s="235"/>
    </row>
    <row r="85" spans="4:5" ht="13.5">
      <c r="D85" s="234"/>
      <c r="E85" s="235"/>
    </row>
    <row r="86" spans="4:5" ht="13.5">
      <c r="D86" s="234"/>
      <c r="E86" s="235"/>
    </row>
    <row r="87" spans="4:5" ht="13.5">
      <c r="D87" s="234"/>
      <c r="E87" s="235"/>
    </row>
    <row r="88" spans="1:5" ht="28.5" customHeight="1">
      <c r="A88" s="252"/>
      <c r="B88" s="252"/>
      <c r="C88" s="252"/>
      <c r="D88" s="253"/>
      <c r="E88" s="254"/>
    </row>
    <row r="89" spans="3:5" ht="13.5">
      <c r="C89" s="236"/>
      <c r="D89" s="234"/>
      <c r="E89" s="237"/>
    </row>
    <row r="90" spans="4:5" ht="13.5">
      <c r="D90" s="255"/>
      <c r="E90" s="256"/>
    </row>
    <row r="91" spans="4:5" ht="13.5">
      <c r="D91" s="234"/>
      <c r="E91" s="235"/>
    </row>
    <row r="92" spans="4:5" ht="13.5">
      <c r="D92" s="250"/>
      <c r="E92" s="251"/>
    </row>
    <row r="93" spans="4:5" ht="13.5">
      <c r="D93" s="250"/>
      <c r="E93" s="251"/>
    </row>
    <row r="94" spans="4:5" ht="13.5">
      <c r="D94" s="234"/>
      <c r="E94" s="235"/>
    </row>
    <row r="95" spans="4:5" ht="13.5">
      <c r="D95" s="242"/>
      <c r="E95" s="239"/>
    </row>
    <row r="96" spans="4:5" ht="13.5">
      <c r="D96" s="234"/>
      <c r="E96" s="235"/>
    </row>
    <row r="97" spans="4:5" ht="13.5">
      <c r="D97" s="234"/>
      <c r="E97" s="235"/>
    </row>
    <row r="98" spans="4:5" ht="13.5">
      <c r="D98" s="242"/>
      <c r="E98" s="239"/>
    </row>
    <row r="99" spans="4:5" ht="13.5">
      <c r="D99" s="234"/>
      <c r="E99" s="235"/>
    </row>
    <row r="100" spans="4:5" ht="13.5">
      <c r="D100" s="250"/>
      <c r="E100" s="251"/>
    </row>
    <row r="101" spans="4:5" ht="13.5">
      <c r="D101" s="242"/>
      <c r="E101" s="256"/>
    </row>
    <row r="102" spans="4:5" ht="13.5">
      <c r="D102" s="240"/>
      <c r="E102" s="251"/>
    </row>
    <row r="103" spans="4:5" ht="13.5">
      <c r="D103" s="242"/>
      <c r="E103" s="239"/>
    </row>
    <row r="104" spans="4:5" ht="13.5">
      <c r="D104" s="234"/>
      <c r="E104" s="235"/>
    </row>
    <row r="105" spans="3:5" ht="13.5">
      <c r="C105" s="236"/>
      <c r="D105" s="234"/>
      <c r="E105" s="237"/>
    </row>
    <row r="106" spans="4:5" ht="13.5">
      <c r="D106" s="240"/>
      <c r="E106" s="239"/>
    </row>
    <row r="107" spans="4:5" ht="13.5">
      <c r="D107" s="240"/>
      <c r="E107" s="251"/>
    </row>
    <row r="108" spans="3:5" ht="13.5">
      <c r="C108" s="236"/>
      <c r="D108" s="240"/>
      <c r="E108" s="257"/>
    </row>
    <row r="109" spans="3:5" ht="13.5">
      <c r="C109" s="236"/>
      <c r="D109" s="242"/>
      <c r="E109" s="243"/>
    </row>
    <row r="110" spans="4:5" ht="13.5">
      <c r="D110" s="234"/>
      <c r="E110" s="235"/>
    </row>
    <row r="111" spans="4:5" ht="13.5">
      <c r="D111" s="255"/>
      <c r="E111" s="258"/>
    </row>
    <row r="112" spans="4:5" ht="11.25" customHeight="1">
      <c r="D112" s="250"/>
      <c r="E112" s="251"/>
    </row>
    <row r="113" spans="2:5" ht="24" customHeight="1">
      <c r="B113" s="236"/>
      <c r="D113" s="250"/>
      <c r="E113" s="259"/>
    </row>
    <row r="114" spans="3:5" ht="15" customHeight="1">
      <c r="C114" s="236"/>
      <c r="D114" s="250"/>
      <c r="E114" s="259"/>
    </row>
    <row r="115" spans="4:5" ht="11.25" customHeight="1">
      <c r="D115" s="255"/>
      <c r="E115" s="256"/>
    </row>
    <row r="116" spans="4:5" ht="13.5">
      <c r="D116" s="250"/>
      <c r="E116" s="251"/>
    </row>
    <row r="117" spans="2:5" ht="13.5" customHeight="1">
      <c r="B117" s="236"/>
      <c r="D117" s="250"/>
      <c r="E117" s="260"/>
    </row>
    <row r="118" spans="3:5" ht="12.75" customHeight="1">
      <c r="C118" s="236"/>
      <c r="D118" s="250"/>
      <c r="E118" s="237"/>
    </row>
    <row r="119" spans="3:5" ht="12.75" customHeight="1">
      <c r="C119" s="236"/>
      <c r="D119" s="242"/>
      <c r="E119" s="243"/>
    </row>
    <row r="120" spans="4:5" ht="13.5">
      <c r="D120" s="234"/>
      <c r="E120" s="235"/>
    </row>
    <row r="121" spans="3:5" ht="13.5">
      <c r="C121" s="236"/>
      <c r="D121" s="234"/>
      <c r="E121" s="257"/>
    </row>
    <row r="122" spans="4:5" ht="13.5">
      <c r="D122" s="255"/>
      <c r="E122" s="256"/>
    </row>
    <row r="123" spans="4:5" ht="13.5">
      <c r="D123" s="250"/>
      <c r="E123" s="251"/>
    </row>
    <row r="124" spans="4:5" ht="13.5">
      <c r="D124" s="234"/>
      <c r="E124" s="235"/>
    </row>
    <row r="125" spans="1:5" ht="19.5" customHeight="1">
      <c r="A125" s="246"/>
      <c r="B125" s="230"/>
      <c r="C125" s="230"/>
      <c r="D125" s="230"/>
      <c r="E125" s="246"/>
    </row>
    <row r="126" spans="1:5" ht="15" customHeight="1">
      <c r="A126" s="236"/>
      <c r="D126" s="248"/>
      <c r="E126" s="246"/>
    </row>
    <row r="127" spans="1:5" ht="13.5">
      <c r="A127" s="236"/>
      <c r="B127" s="236"/>
      <c r="D127" s="248"/>
      <c r="E127" s="237"/>
    </row>
    <row r="128" spans="3:5" ht="13.5">
      <c r="C128" s="236"/>
      <c r="D128" s="234"/>
      <c r="E128" s="246"/>
    </row>
    <row r="129" spans="4:5" ht="13.5">
      <c r="D129" s="238"/>
      <c r="E129" s="239"/>
    </row>
    <row r="130" spans="2:5" ht="13.5">
      <c r="B130" s="236"/>
      <c r="D130" s="234"/>
      <c r="E130" s="237"/>
    </row>
    <row r="131" spans="3:5" ht="13.5">
      <c r="C131" s="236"/>
      <c r="D131" s="234"/>
      <c r="E131" s="237"/>
    </row>
    <row r="132" spans="4:5" ht="13.5">
      <c r="D132" s="242"/>
      <c r="E132" s="243"/>
    </row>
    <row r="133" spans="3:5" ht="22.5" customHeight="1">
      <c r="C133" s="236"/>
      <c r="D133" s="234"/>
      <c r="E133" s="244"/>
    </row>
    <row r="134" spans="4:5" ht="13.5">
      <c r="D134" s="234"/>
      <c r="E134" s="243"/>
    </row>
    <row r="135" spans="2:5" ht="13.5">
      <c r="B135" s="236"/>
      <c r="D135" s="240"/>
      <c r="E135" s="246"/>
    </row>
    <row r="136" spans="3:5" ht="13.5">
      <c r="C136" s="236"/>
      <c r="D136" s="240"/>
      <c r="E136" s="247"/>
    </row>
    <row r="137" spans="4:5" ht="13.5">
      <c r="D137" s="242"/>
      <c r="E137" s="239"/>
    </row>
    <row r="138" spans="1:5" ht="13.5" customHeight="1">
      <c r="A138" s="236"/>
      <c r="D138" s="248"/>
      <c r="E138" s="246"/>
    </row>
    <row r="139" spans="2:5" ht="13.5" customHeight="1">
      <c r="B139" s="236"/>
      <c r="D139" s="234"/>
      <c r="E139" s="246"/>
    </row>
    <row r="140" spans="3:5" ht="13.5" customHeight="1">
      <c r="C140" s="236"/>
      <c r="D140" s="234"/>
      <c r="E140" s="237"/>
    </row>
    <row r="141" spans="3:5" ht="13.5">
      <c r="C141" s="236"/>
      <c r="D141" s="242"/>
      <c r="E141" s="239"/>
    </row>
    <row r="142" spans="3:5" ht="13.5">
      <c r="C142" s="236"/>
      <c r="D142" s="234"/>
      <c r="E142" s="237"/>
    </row>
    <row r="143" spans="4:5" ht="13.5">
      <c r="D143" s="255"/>
      <c r="E143" s="256"/>
    </row>
    <row r="144" spans="3:5" ht="13.5">
      <c r="C144" s="236"/>
      <c r="D144" s="240"/>
      <c r="E144" s="257"/>
    </row>
    <row r="145" spans="3:5" ht="13.5">
      <c r="C145" s="236"/>
      <c r="D145" s="242"/>
      <c r="E145" s="243"/>
    </row>
    <row r="146" spans="4:5" ht="13.5">
      <c r="D146" s="255"/>
      <c r="E146" s="261"/>
    </row>
    <row r="147" spans="2:5" ht="13.5">
      <c r="B147" s="236"/>
      <c r="D147" s="250"/>
      <c r="E147" s="260"/>
    </row>
    <row r="148" spans="3:5" ht="13.5">
      <c r="C148" s="236"/>
      <c r="D148" s="250"/>
      <c r="E148" s="237"/>
    </row>
    <row r="149" spans="3:5" ht="13.5">
      <c r="C149" s="236"/>
      <c r="D149" s="242"/>
      <c r="E149" s="243"/>
    </row>
    <row r="150" spans="3:5" ht="13.5">
      <c r="C150" s="236"/>
      <c r="D150" s="242"/>
      <c r="E150" s="243"/>
    </row>
    <row r="151" spans="4:5" ht="13.5">
      <c r="D151" s="234"/>
      <c r="E151" s="235"/>
    </row>
    <row r="152" spans="1:5" ht="18" customHeight="1">
      <c r="A152" s="300"/>
      <c r="B152" s="301"/>
      <c r="C152" s="301"/>
      <c r="D152" s="301"/>
      <c r="E152" s="301"/>
    </row>
    <row r="153" spans="1:5" ht="28.5" customHeight="1">
      <c r="A153" s="252"/>
      <c r="B153" s="252"/>
      <c r="C153" s="252"/>
      <c r="D153" s="253"/>
      <c r="E153" s="254"/>
    </row>
    <row r="155" spans="1:5" ht="13.5">
      <c r="A155" s="236"/>
      <c r="B155" s="236"/>
      <c r="C155" s="236"/>
      <c r="D155" s="262"/>
      <c r="E155" s="236"/>
    </row>
    <row r="156" spans="1:5" ht="13.5">
      <c r="A156" s="236"/>
      <c r="B156" s="236"/>
      <c r="C156" s="236"/>
      <c r="D156" s="262"/>
      <c r="E156" s="236"/>
    </row>
    <row r="157" spans="1:5" ht="17.25" customHeight="1">
      <c r="A157" s="236"/>
      <c r="B157" s="236"/>
      <c r="C157" s="236"/>
      <c r="D157" s="262"/>
      <c r="E157" s="236"/>
    </row>
    <row r="158" spans="1:5" ht="13.5" customHeight="1">
      <c r="A158" s="236"/>
      <c r="B158" s="236"/>
      <c r="C158" s="236"/>
      <c r="D158" s="262"/>
      <c r="E158" s="236"/>
    </row>
    <row r="159" spans="1:5" ht="13.5">
      <c r="A159" s="236"/>
      <c r="B159" s="236"/>
      <c r="C159" s="236"/>
      <c r="D159" s="262"/>
      <c r="E159" s="236"/>
    </row>
    <row r="160" spans="1:3" ht="13.5">
      <c r="A160" s="236"/>
      <c r="B160" s="236"/>
      <c r="C160" s="236"/>
    </row>
    <row r="161" spans="1:5" ht="13.5">
      <c r="A161" s="236"/>
      <c r="B161" s="236"/>
      <c r="C161" s="236"/>
      <c r="D161" s="262"/>
      <c r="E161" s="236"/>
    </row>
    <row r="162" spans="1:5" ht="13.5">
      <c r="A162" s="236"/>
      <c r="B162" s="236"/>
      <c r="C162" s="236"/>
      <c r="D162" s="262"/>
      <c r="E162" s="264"/>
    </row>
    <row r="163" spans="1:5" ht="13.5">
      <c r="A163" s="236"/>
      <c r="B163" s="236"/>
      <c r="C163" s="236"/>
      <c r="D163" s="262"/>
      <c r="E163" s="236"/>
    </row>
    <row r="164" spans="1:5" ht="22.5" customHeight="1">
      <c r="A164" s="236"/>
      <c r="B164" s="236"/>
      <c r="C164" s="236"/>
      <c r="D164" s="262"/>
      <c r="E164" s="244"/>
    </row>
    <row r="165" spans="4:5" ht="22.5" customHeight="1">
      <c r="D165" s="242"/>
      <c r="E165" s="245"/>
    </row>
  </sheetData>
  <sheetProtection/>
  <mergeCells count="8">
    <mergeCell ref="B29:H29"/>
    <mergeCell ref="A152:E152"/>
    <mergeCell ref="B3:H3"/>
    <mergeCell ref="B40:H40"/>
    <mergeCell ref="A1:H1"/>
    <mergeCell ref="B14:H14"/>
    <mergeCell ref="B16:H16"/>
    <mergeCell ref="B27:H27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8" r:id="rId2"/>
  <headerFooter differentFirst="1" scaleWithDoc="0" alignWithMargins="0">
    <oddFooter>&amp;L&amp;"Arial Narrow,Uobičajeno"&amp;D&amp;C&amp;"Arial Narrow,Uobičajeno"&amp;9Računopolagatelj:
Gordana Pandža&amp;R&amp;"Arial Narrow,Uobičajeno"&amp;9Predstavnik  Školskog odbora:
Đurđica Radić, prof.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7"/>
  <sheetViews>
    <sheetView tabSelected="1" workbookViewId="0" topLeftCell="A352">
      <selection activeCell="O177" sqref="O177"/>
    </sheetView>
  </sheetViews>
  <sheetFormatPr defaultColWidth="11.421875" defaultRowHeight="12.75"/>
  <cols>
    <col min="1" max="1" width="11.421875" style="51" bestFit="1" customWidth="1"/>
    <col min="2" max="2" width="6.7109375" style="51" customWidth="1"/>
    <col min="3" max="3" width="33.28125" style="172" customWidth="1"/>
    <col min="4" max="13" width="11.7109375" style="52" customWidth="1"/>
    <col min="14" max="16384" width="11.421875" style="49" customWidth="1"/>
  </cols>
  <sheetData>
    <row r="1" spans="1:13" s="104" customFormat="1" ht="24" customHeight="1">
      <c r="A1" s="304" t="s">
        <v>105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6"/>
    </row>
    <row r="2" spans="1:13" s="33" customFormat="1" ht="165">
      <c r="A2" s="105" t="s">
        <v>19</v>
      </c>
      <c r="B2" s="103" t="s">
        <v>38</v>
      </c>
      <c r="C2" s="149" t="s">
        <v>20</v>
      </c>
      <c r="D2" s="2" t="s">
        <v>112</v>
      </c>
      <c r="E2" s="2" t="s">
        <v>106</v>
      </c>
      <c r="F2" s="2" t="s">
        <v>107</v>
      </c>
      <c r="G2" s="2" t="s">
        <v>13</v>
      </c>
      <c r="H2" s="2" t="s">
        <v>14</v>
      </c>
      <c r="I2" s="2" t="s">
        <v>21</v>
      </c>
      <c r="J2" s="2" t="s">
        <v>16</v>
      </c>
      <c r="K2" s="2" t="s">
        <v>17</v>
      </c>
      <c r="L2" s="2" t="s">
        <v>90</v>
      </c>
      <c r="M2" s="106" t="s">
        <v>113</v>
      </c>
    </row>
    <row r="3" spans="1:13" ht="27">
      <c r="A3" s="107" t="s">
        <v>73</v>
      </c>
      <c r="B3" s="100"/>
      <c r="C3" s="150" t="s">
        <v>74</v>
      </c>
      <c r="D3" s="102">
        <f aca="true" t="shared" si="0" ref="D3:D53">(E3+F3+G3+H3+I3+J3+K3)</f>
        <v>9723300</v>
      </c>
      <c r="E3" s="101">
        <f>(E4+E126)</f>
        <v>538004</v>
      </c>
      <c r="F3" s="102">
        <f>(F153)</f>
        <v>52850</v>
      </c>
      <c r="G3" s="102">
        <f>(G153)</f>
        <v>166246</v>
      </c>
      <c r="H3" s="102">
        <f>(H284+H301+H328+H341)</f>
        <v>8944200</v>
      </c>
      <c r="I3" s="102">
        <f>(I153)</f>
        <v>22000</v>
      </c>
      <c r="J3" s="101"/>
      <c r="K3" s="101"/>
      <c r="L3" s="101">
        <f>(D3)</f>
        <v>9723300</v>
      </c>
      <c r="M3" s="108">
        <f aca="true" t="shared" si="1" ref="M3:M8">(D3)</f>
        <v>9723300</v>
      </c>
    </row>
    <row r="4" spans="1:13" s="1" customFormat="1" ht="27">
      <c r="A4" s="109" t="s">
        <v>76</v>
      </c>
      <c r="B4" s="92"/>
      <c r="C4" s="151" t="s">
        <v>77</v>
      </c>
      <c r="D4" s="88">
        <f t="shared" si="0"/>
        <v>214380</v>
      </c>
      <c r="E4" s="41">
        <f>SUM(E5)</f>
        <v>214380</v>
      </c>
      <c r="F4" s="41"/>
      <c r="G4" s="41"/>
      <c r="H4" s="41"/>
      <c r="I4" s="41"/>
      <c r="J4" s="41"/>
      <c r="K4" s="41"/>
      <c r="L4" s="42">
        <f aca="true" t="shared" si="2" ref="L4:L15">(D4)</f>
        <v>214380</v>
      </c>
      <c r="M4" s="110">
        <f t="shared" si="1"/>
        <v>214380</v>
      </c>
    </row>
    <row r="5" spans="1:13" s="1" customFormat="1" ht="14.25">
      <c r="A5" s="111">
        <v>3</v>
      </c>
      <c r="B5" s="67"/>
      <c r="C5" s="152" t="s">
        <v>46</v>
      </c>
      <c r="D5" s="76">
        <f t="shared" si="0"/>
        <v>214380</v>
      </c>
      <c r="E5" s="39">
        <f>(E6+E114)</f>
        <v>214380</v>
      </c>
      <c r="F5" s="40"/>
      <c r="G5" s="40"/>
      <c r="H5" s="40"/>
      <c r="I5" s="40"/>
      <c r="J5" s="40"/>
      <c r="K5" s="40"/>
      <c r="L5" s="40">
        <f t="shared" si="2"/>
        <v>214380</v>
      </c>
      <c r="M5" s="112">
        <f t="shared" si="1"/>
        <v>214380</v>
      </c>
    </row>
    <row r="6" spans="1:13" s="1" customFormat="1" ht="14.25">
      <c r="A6" s="113">
        <v>32</v>
      </c>
      <c r="B6" s="64"/>
      <c r="C6" s="153" t="s">
        <v>26</v>
      </c>
      <c r="D6" s="83">
        <f t="shared" si="0"/>
        <v>214380</v>
      </c>
      <c r="E6" s="38">
        <f>(E7+E22+E37+E92+E96)</f>
        <v>214380</v>
      </c>
      <c r="F6" s="38"/>
      <c r="G6" s="38"/>
      <c r="H6" s="38"/>
      <c r="I6" s="38"/>
      <c r="J6" s="38"/>
      <c r="K6" s="38"/>
      <c r="L6" s="86">
        <f t="shared" si="2"/>
        <v>214380</v>
      </c>
      <c r="M6" s="114">
        <f t="shared" si="1"/>
        <v>214380</v>
      </c>
    </row>
    <row r="7" spans="1:13" s="1" customFormat="1" ht="14.25">
      <c r="A7" s="115">
        <v>321</v>
      </c>
      <c r="B7" s="60"/>
      <c r="C7" s="154" t="s">
        <v>27</v>
      </c>
      <c r="D7" s="84">
        <f t="shared" si="0"/>
        <v>33000</v>
      </c>
      <c r="E7" s="66">
        <f>(E8+E16+E19)</f>
        <v>33000</v>
      </c>
      <c r="F7" s="66"/>
      <c r="G7" s="66"/>
      <c r="H7" s="66"/>
      <c r="I7" s="66"/>
      <c r="J7" s="66"/>
      <c r="K7" s="66"/>
      <c r="L7" s="66">
        <f t="shared" si="2"/>
        <v>33000</v>
      </c>
      <c r="M7" s="116">
        <f t="shared" si="1"/>
        <v>33000</v>
      </c>
    </row>
    <row r="8" spans="1:13" s="1" customFormat="1" ht="14.25">
      <c r="A8" s="117">
        <v>3211</v>
      </c>
      <c r="B8" s="55">
        <v>459</v>
      </c>
      <c r="C8" s="155" t="s">
        <v>49</v>
      </c>
      <c r="D8" s="85">
        <f t="shared" si="0"/>
        <v>24000</v>
      </c>
      <c r="E8" s="31">
        <f>(E9+E10+E11+E12+E13+E14+E15)</f>
        <v>24000</v>
      </c>
      <c r="F8" s="32"/>
      <c r="G8" s="32"/>
      <c r="H8" s="32"/>
      <c r="I8" s="32"/>
      <c r="J8" s="32"/>
      <c r="K8" s="32"/>
      <c r="L8" s="32">
        <f t="shared" si="2"/>
        <v>24000</v>
      </c>
      <c r="M8" s="118">
        <f t="shared" si="1"/>
        <v>24000</v>
      </c>
    </row>
    <row r="9" spans="1:13" s="1" customFormat="1" ht="14.25">
      <c r="A9" s="119">
        <v>32111</v>
      </c>
      <c r="B9" s="54"/>
      <c r="C9" s="156" t="s">
        <v>133</v>
      </c>
      <c r="D9" s="85">
        <f t="shared" si="0"/>
        <v>7000</v>
      </c>
      <c r="E9" s="4">
        <v>7000</v>
      </c>
      <c r="F9" s="4"/>
      <c r="G9" s="4"/>
      <c r="H9" s="4"/>
      <c r="I9" s="4"/>
      <c r="J9" s="4"/>
      <c r="K9" s="4"/>
      <c r="L9" s="32">
        <f t="shared" si="2"/>
        <v>7000</v>
      </c>
      <c r="M9" s="118">
        <f aca="true" t="shared" si="3" ref="M9:M15">(D9)</f>
        <v>7000</v>
      </c>
    </row>
    <row r="10" spans="1:13" s="1" customFormat="1" ht="14.25">
      <c r="A10" s="119">
        <v>32112</v>
      </c>
      <c r="B10" s="54"/>
      <c r="C10" s="156" t="s">
        <v>134</v>
      </c>
      <c r="D10" s="85">
        <f t="shared" si="0"/>
        <v>0</v>
      </c>
      <c r="E10" s="4"/>
      <c r="F10" s="4"/>
      <c r="G10" s="4"/>
      <c r="H10" s="4"/>
      <c r="I10" s="4"/>
      <c r="J10" s="4"/>
      <c r="K10" s="4"/>
      <c r="L10" s="32">
        <f t="shared" si="2"/>
        <v>0</v>
      </c>
      <c r="M10" s="118">
        <f t="shared" si="3"/>
        <v>0</v>
      </c>
    </row>
    <row r="11" spans="1:13" s="1" customFormat="1" ht="14.25">
      <c r="A11" s="119">
        <v>32113</v>
      </c>
      <c r="B11" s="54"/>
      <c r="C11" s="156" t="s">
        <v>135</v>
      </c>
      <c r="D11" s="85">
        <f t="shared" si="0"/>
        <v>8000</v>
      </c>
      <c r="E11" s="4">
        <v>8000</v>
      </c>
      <c r="F11" s="4"/>
      <c r="G11" s="4"/>
      <c r="H11" s="4"/>
      <c r="I11" s="4"/>
      <c r="J11" s="4"/>
      <c r="K11" s="4"/>
      <c r="L11" s="32">
        <f t="shared" si="2"/>
        <v>8000</v>
      </c>
      <c r="M11" s="118">
        <f t="shared" si="3"/>
        <v>8000</v>
      </c>
    </row>
    <row r="12" spans="1:13" s="1" customFormat="1" ht="14.25">
      <c r="A12" s="119">
        <v>32114</v>
      </c>
      <c r="B12" s="54"/>
      <c r="C12" s="156" t="s">
        <v>197</v>
      </c>
      <c r="D12" s="85">
        <f t="shared" si="0"/>
        <v>0</v>
      </c>
      <c r="E12" s="4"/>
      <c r="F12" s="4"/>
      <c r="G12" s="4"/>
      <c r="H12" s="4"/>
      <c r="I12" s="4"/>
      <c r="J12" s="4"/>
      <c r="K12" s="4"/>
      <c r="L12" s="32">
        <f t="shared" si="2"/>
        <v>0</v>
      </c>
      <c r="M12" s="118">
        <f t="shared" si="3"/>
        <v>0</v>
      </c>
    </row>
    <row r="13" spans="1:13" s="1" customFormat="1" ht="14.25">
      <c r="A13" s="119">
        <v>32115</v>
      </c>
      <c r="B13" s="54"/>
      <c r="C13" s="156" t="s">
        <v>136</v>
      </c>
      <c r="D13" s="85">
        <f t="shared" si="0"/>
        <v>9000</v>
      </c>
      <c r="E13" s="4">
        <v>9000</v>
      </c>
      <c r="F13" s="4"/>
      <c r="G13" s="4"/>
      <c r="H13" s="4"/>
      <c r="I13" s="4"/>
      <c r="J13" s="4"/>
      <c r="K13" s="4"/>
      <c r="L13" s="32">
        <f t="shared" si="2"/>
        <v>9000</v>
      </c>
      <c r="M13" s="118">
        <f t="shared" si="3"/>
        <v>9000</v>
      </c>
    </row>
    <row r="14" spans="1:13" s="1" customFormat="1" ht="14.25">
      <c r="A14" s="119">
        <v>32116</v>
      </c>
      <c r="B14" s="54"/>
      <c r="C14" s="156" t="s">
        <v>198</v>
      </c>
      <c r="D14" s="85">
        <f t="shared" si="0"/>
        <v>0</v>
      </c>
      <c r="E14" s="4">
        <v>0</v>
      </c>
      <c r="F14" s="4"/>
      <c r="G14" s="4"/>
      <c r="H14" s="4"/>
      <c r="I14" s="4"/>
      <c r="J14" s="4"/>
      <c r="K14" s="4"/>
      <c r="L14" s="32">
        <f t="shared" si="2"/>
        <v>0</v>
      </c>
      <c r="M14" s="118">
        <f t="shared" si="3"/>
        <v>0</v>
      </c>
    </row>
    <row r="15" spans="1:13" s="1" customFormat="1" ht="14.25">
      <c r="A15" s="119">
        <v>32119</v>
      </c>
      <c r="B15" s="54"/>
      <c r="C15" s="156" t="s">
        <v>199</v>
      </c>
      <c r="D15" s="85">
        <f t="shared" si="0"/>
        <v>0</v>
      </c>
      <c r="E15" s="4">
        <v>0</v>
      </c>
      <c r="F15" s="4"/>
      <c r="G15" s="4"/>
      <c r="H15" s="4"/>
      <c r="I15" s="4"/>
      <c r="J15" s="4"/>
      <c r="K15" s="4"/>
      <c r="L15" s="32">
        <f t="shared" si="2"/>
        <v>0</v>
      </c>
      <c r="M15" s="118">
        <f t="shared" si="3"/>
        <v>0</v>
      </c>
    </row>
    <row r="16" spans="1:13" s="1" customFormat="1" ht="14.25">
      <c r="A16" s="117">
        <v>3213</v>
      </c>
      <c r="B16" s="55">
        <v>460</v>
      </c>
      <c r="C16" s="155" t="s">
        <v>50</v>
      </c>
      <c r="D16" s="85">
        <f t="shared" si="0"/>
        <v>9000</v>
      </c>
      <c r="E16" s="3">
        <f>(E17+E18)</f>
        <v>9000</v>
      </c>
      <c r="F16" s="4"/>
      <c r="G16" s="4"/>
      <c r="H16" s="4"/>
      <c r="I16" s="4"/>
      <c r="J16" s="4"/>
      <c r="K16" s="4"/>
      <c r="L16" s="4">
        <f aca="true" t="shared" si="4" ref="L16:L47">(D16)</f>
        <v>9000</v>
      </c>
      <c r="M16" s="120">
        <f aca="true" t="shared" si="5" ref="M16:M47">(D16)</f>
        <v>9000</v>
      </c>
    </row>
    <row r="17" spans="1:13" s="1" customFormat="1" ht="14.25">
      <c r="A17" s="119">
        <v>32131</v>
      </c>
      <c r="B17" s="54"/>
      <c r="C17" s="156" t="s">
        <v>137</v>
      </c>
      <c r="D17" s="85">
        <f t="shared" si="0"/>
        <v>7000</v>
      </c>
      <c r="E17" s="4">
        <v>7000</v>
      </c>
      <c r="F17" s="4"/>
      <c r="G17" s="4"/>
      <c r="H17" s="4"/>
      <c r="I17" s="4"/>
      <c r="J17" s="4"/>
      <c r="K17" s="4"/>
      <c r="L17" s="4">
        <f t="shared" si="4"/>
        <v>7000</v>
      </c>
      <c r="M17" s="120">
        <f t="shared" si="5"/>
        <v>7000</v>
      </c>
    </row>
    <row r="18" spans="1:13" s="1" customFormat="1" ht="14.25">
      <c r="A18" s="119">
        <v>32132</v>
      </c>
      <c r="B18" s="54"/>
      <c r="C18" s="156" t="s">
        <v>138</v>
      </c>
      <c r="D18" s="85">
        <f t="shared" si="0"/>
        <v>2000</v>
      </c>
      <c r="E18" s="4">
        <v>2000</v>
      </c>
      <c r="F18" s="4"/>
      <c r="G18" s="4"/>
      <c r="H18" s="4"/>
      <c r="I18" s="4"/>
      <c r="J18" s="4"/>
      <c r="K18" s="4"/>
      <c r="L18" s="4">
        <f t="shared" si="4"/>
        <v>2000</v>
      </c>
      <c r="M18" s="120">
        <f t="shared" si="5"/>
        <v>2000</v>
      </c>
    </row>
    <row r="19" spans="1:13" s="1" customFormat="1" ht="14.25">
      <c r="A19" s="117">
        <v>3214</v>
      </c>
      <c r="B19" s="55">
        <v>461</v>
      </c>
      <c r="C19" s="155" t="s">
        <v>51</v>
      </c>
      <c r="D19" s="85">
        <f t="shared" si="0"/>
        <v>0</v>
      </c>
      <c r="E19" s="3">
        <f>(E20+E21)</f>
        <v>0</v>
      </c>
      <c r="F19" s="4"/>
      <c r="G19" s="4"/>
      <c r="H19" s="4"/>
      <c r="I19" s="4"/>
      <c r="J19" s="4"/>
      <c r="K19" s="4"/>
      <c r="L19" s="4">
        <f t="shared" si="4"/>
        <v>0</v>
      </c>
      <c r="M19" s="120">
        <f t="shared" si="5"/>
        <v>0</v>
      </c>
    </row>
    <row r="20" spans="1:13" s="1" customFormat="1" ht="27">
      <c r="A20" s="119">
        <v>32141</v>
      </c>
      <c r="B20" s="54"/>
      <c r="C20" s="156" t="s">
        <v>187</v>
      </c>
      <c r="D20" s="85">
        <f t="shared" si="0"/>
        <v>0</v>
      </c>
      <c r="E20" s="4">
        <v>0</v>
      </c>
      <c r="F20" s="4"/>
      <c r="G20" s="4"/>
      <c r="H20" s="4"/>
      <c r="I20" s="4"/>
      <c r="J20" s="4"/>
      <c r="K20" s="4"/>
      <c r="L20" s="4">
        <f t="shared" si="4"/>
        <v>0</v>
      </c>
      <c r="M20" s="120">
        <f t="shared" si="5"/>
        <v>0</v>
      </c>
    </row>
    <row r="21" spans="1:13" s="1" customFormat="1" ht="14.25">
      <c r="A21" s="119">
        <v>32149</v>
      </c>
      <c r="B21" s="54"/>
      <c r="C21" s="156" t="s">
        <v>51</v>
      </c>
      <c r="D21" s="85">
        <f t="shared" si="0"/>
        <v>0</v>
      </c>
      <c r="E21" s="4">
        <v>0</v>
      </c>
      <c r="F21" s="4"/>
      <c r="G21" s="4"/>
      <c r="H21" s="4"/>
      <c r="I21" s="4"/>
      <c r="J21" s="4"/>
      <c r="K21" s="4"/>
      <c r="L21" s="4">
        <f t="shared" si="4"/>
        <v>0</v>
      </c>
      <c r="M21" s="120">
        <f t="shared" si="5"/>
        <v>0</v>
      </c>
    </row>
    <row r="22" spans="1:13" s="1" customFormat="1" ht="14.25">
      <c r="A22" s="121">
        <v>322</v>
      </c>
      <c r="B22" s="62"/>
      <c r="C22" s="157" t="s">
        <v>28</v>
      </c>
      <c r="D22" s="84">
        <f t="shared" si="0"/>
        <v>73000</v>
      </c>
      <c r="E22" s="17">
        <f>(E23+E29+E33+E35+G33)</f>
        <v>73000</v>
      </c>
      <c r="F22" s="63"/>
      <c r="G22" s="63"/>
      <c r="H22" s="63"/>
      <c r="I22" s="63"/>
      <c r="J22" s="63"/>
      <c r="K22" s="63"/>
      <c r="L22" s="63">
        <f t="shared" si="4"/>
        <v>73000</v>
      </c>
      <c r="M22" s="122">
        <f t="shared" si="5"/>
        <v>73000</v>
      </c>
    </row>
    <row r="23" spans="1:13" s="1" customFormat="1" ht="27">
      <c r="A23" s="117">
        <v>3221</v>
      </c>
      <c r="B23" s="55">
        <v>462</v>
      </c>
      <c r="C23" s="155" t="s">
        <v>52</v>
      </c>
      <c r="D23" s="85">
        <f t="shared" si="0"/>
        <v>55500</v>
      </c>
      <c r="E23" s="3">
        <f>(E24+E25+E26+E27+E28)</f>
        <v>55500</v>
      </c>
      <c r="F23" s="4"/>
      <c r="G23" s="4"/>
      <c r="H23" s="4"/>
      <c r="I23" s="4"/>
      <c r="J23" s="4"/>
      <c r="K23" s="4"/>
      <c r="L23" s="4">
        <f t="shared" si="4"/>
        <v>55500</v>
      </c>
      <c r="M23" s="120">
        <f t="shared" si="5"/>
        <v>55500</v>
      </c>
    </row>
    <row r="24" spans="1:13" s="1" customFormat="1" ht="14.25">
      <c r="A24" s="119">
        <v>32211</v>
      </c>
      <c r="B24" s="54"/>
      <c r="C24" s="156" t="s">
        <v>52</v>
      </c>
      <c r="D24" s="85">
        <f t="shared" si="0"/>
        <v>16000</v>
      </c>
      <c r="E24" s="4">
        <v>16000</v>
      </c>
      <c r="F24" s="4"/>
      <c r="G24" s="4"/>
      <c r="H24" s="4"/>
      <c r="I24" s="4"/>
      <c r="J24" s="4"/>
      <c r="K24" s="4"/>
      <c r="L24" s="4">
        <f t="shared" si="4"/>
        <v>16000</v>
      </c>
      <c r="M24" s="120">
        <f t="shared" si="5"/>
        <v>16000</v>
      </c>
    </row>
    <row r="25" spans="1:13" s="1" customFormat="1" ht="14.25">
      <c r="A25" s="119">
        <v>32212</v>
      </c>
      <c r="B25" s="54"/>
      <c r="C25" s="156" t="s">
        <v>139</v>
      </c>
      <c r="D25" s="85">
        <f t="shared" si="0"/>
        <v>6000</v>
      </c>
      <c r="E25" s="4">
        <v>6000</v>
      </c>
      <c r="F25" s="4"/>
      <c r="G25" s="4"/>
      <c r="H25" s="4"/>
      <c r="I25" s="4"/>
      <c r="J25" s="4"/>
      <c r="K25" s="4"/>
      <c r="L25" s="4">
        <f t="shared" si="4"/>
        <v>6000</v>
      </c>
      <c r="M25" s="120">
        <f t="shared" si="5"/>
        <v>6000</v>
      </c>
    </row>
    <row r="26" spans="1:13" s="1" customFormat="1" ht="14.25">
      <c r="A26" s="119">
        <v>32214</v>
      </c>
      <c r="B26" s="54"/>
      <c r="C26" s="156" t="s">
        <v>140</v>
      </c>
      <c r="D26" s="85">
        <f t="shared" si="0"/>
        <v>7000</v>
      </c>
      <c r="E26" s="4">
        <v>7000</v>
      </c>
      <c r="F26" s="4"/>
      <c r="G26" s="4"/>
      <c r="H26" s="4"/>
      <c r="I26" s="4"/>
      <c r="J26" s="4"/>
      <c r="K26" s="4"/>
      <c r="L26" s="4">
        <f t="shared" si="4"/>
        <v>7000</v>
      </c>
      <c r="M26" s="120">
        <f t="shared" si="5"/>
        <v>7000</v>
      </c>
    </row>
    <row r="27" spans="1:13" s="1" customFormat="1" ht="14.25">
      <c r="A27" s="119">
        <v>32216</v>
      </c>
      <c r="B27" s="54"/>
      <c r="C27" s="156" t="s">
        <v>141</v>
      </c>
      <c r="D27" s="85">
        <f t="shared" si="0"/>
        <v>26000</v>
      </c>
      <c r="E27" s="4">
        <v>26000</v>
      </c>
      <c r="F27" s="4"/>
      <c r="G27" s="4"/>
      <c r="H27" s="4"/>
      <c r="I27" s="4"/>
      <c r="J27" s="4"/>
      <c r="K27" s="4"/>
      <c r="L27" s="4">
        <f t="shared" si="4"/>
        <v>26000</v>
      </c>
      <c r="M27" s="120">
        <f t="shared" si="5"/>
        <v>26000</v>
      </c>
    </row>
    <row r="28" spans="1:13" s="1" customFormat="1" ht="13.5" customHeight="1">
      <c r="A28" s="119">
        <v>32219</v>
      </c>
      <c r="B28" s="54"/>
      <c r="C28" s="156" t="s">
        <v>142</v>
      </c>
      <c r="D28" s="85">
        <f t="shared" si="0"/>
        <v>500</v>
      </c>
      <c r="E28" s="4">
        <v>500</v>
      </c>
      <c r="F28" s="4"/>
      <c r="G28" s="4"/>
      <c r="H28" s="4"/>
      <c r="I28" s="4"/>
      <c r="J28" s="4"/>
      <c r="K28" s="4"/>
      <c r="L28" s="4">
        <f t="shared" si="4"/>
        <v>500</v>
      </c>
      <c r="M28" s="120">
        <f t="shared" si="5"/>
        <v>500</v>
      </c>
    </row>
    <row r="29" spans="1:13" s="1" customFormat="1" ht="27">
      <c r="A29" s="117">
        <v>3224</v>
      </c>
      <c r="B29" s="55">
        <v>465</v>
      </c>
      <c r="C29" s="155" t="s">
        <v>54</v>
      </c>
      <c r="D29" s="85">
        <f t="shared" si="0"/>
        <v>9000</v>
      </c>
      <c r="E29" s="3">
        <f>(E32+E31+E30)</f>
        <v>9000</v>
      </c>
      <c r="F29" s="4"/>
      <c r="G29" s="4"/>
      <c r="H29" s="4"/>
      <c r="I29" s="4"/>
      <c r="J29" s="4"/>
      <c r="K29" s="4"/>
      <c r="L29" s="4">
        <f t="shared" si="4"/>
        <v>9000</v>
      </c>
      <c r="M29" s="120">
        <f t="shared" si="5"/>
        <v>9000</v>
      </c>
    </row>
    <row r="30" spans="1:13" s="1" customFormat="1" ht="27">
      <c r="A30" s="119">
        <v>32241</v>
      </c>
      <c r="B30" s="54"/>
      <c r="C30" s="156" t="s">
        <v>148</v>
      </c>
      <c r="D30" s="85">
        <f t="shared" si="0"/>
        <v>3000</v>
      </c>
      <c r="E30" s="4">
        <v>3000</v>
      </c>
      <c r="F30" s="4"/>
      <c r="G30" s="4"/>
      <c r="H30" s="4"/>
      <c r="I30" s="4"/>
      <c r="J30" s="4"/>
      <c r="K30" s="4"/>
      <c r="L30" s="4">
        <f t="shared" si="4"/>
        <v>3000</v>
      </c>
      <c r="M30" s="120">
        <f t="shared" si="5"/>
        <v>3000</v>
      </c>
    </row>
    <row r="31" spans="1:13" s="1" customFormat="1" ht="27">
      <c r="A31" s="119">
        <v>32242</v>
      </c>
      <c r="B31" s="54"/>
      <c r="C31" s="156" t="s">
        <v>149</v>
      </c>
      <c r="D31" s="85">
        <f t="shared" si="0"/>
        <v>6000</v>
      </c>
      <c r="E31" s="4">
        <v>6000</v>
      </c>
      <c r="F31" s="4"/>
      <c r="G31" s="4"/>
      <c r="H31" s="4"/>
      <c r="I31" s="4"/>
      <c r="J31" s="4"/>
      <c r="K31" s="4"/>
      <c r="L31" s="4">
        <f t="shared" si="4"/>
        <v>6000</v>
      </c>
      <c r="M31" s="120">
        <f t="shared" si="5"/>
        <v>6000</v>
      </c>
    </row>
    <row r="32" spans="1:13" s="1" customFormat="1" ht="27">
      <c r="A32" s="119">
        <v>32244</v>
      </c>
      <c r="B32" s="54"/>
      <c r="C32" s="156" t="s">
        <v>200</v>
      </c>
      <c r="D32" s="85">
        <f t="shared" si="0"/>
        <v>0</v>
      </c>
      <c r="E32" s="4">
        <v>0</v>
      </c>
      <c r="F32" s="4"/>
      <c r="G32" s="4"/>
      <c r="H32" s="4"/>
      <c r="I32" s="4"/>
      <c r="J32" s="4"/>
      <c r="K32" s="4"/>
      <c r="L32" s="4">
        <f t="shared" si="4"/>
        <v>0</v>
      </c>
      <c r="M32" s="120">
        <f t="shared" si="5"/>
        <v>0</v>
      </c>
    </row>
    <row r="33" spans="1:13" s="1" customFormat="1" ht="14.25">
      <c r="A33" s="117">
        <v>3225</v>
      </c>
      <c r="B33" s="55">
        <v>466</v>
      </c>
      <c r="C33" s="155" t="s">
        <v>55</v>
      </c>
      <c r="D33" s="85">
        <f t="shared" si="0"/>
        <v>3500</v>
      </c>
      <c r="E33" s="3">
        <f>(E34)</f>
        <v>3500</v>
      </c>
      <c r="F33" s="4"/>
      <c r="G33" s="4"/>
      <c r="H33" s="4"/>
      <c r="I33" s="4"/>
      <c r="J33" s="4"/>
      <c r="K33" s="4"/>
      <c r="L33" s="4">
        <f t="shared" si="4"/>
        <v>3500</v>
      </c>
      <c r="M33" s="120">
        <f t="shared" si="5"/>
        <v>3500</v>
      </c>
    </row>
    <row r="34" spans="1:13" s="1" customFormat="1" ht="14.25">
      <c r="A34" s="119">
        <v>32251</v>
      </c>
      <c r="B34" s="54"/>
      <c r="C34" s="156" t="s">
        <v>201</v>
      </c>
      <c r="D34" s="85">
        <f t="shared" si="0"/>
        <v>3500</v>
      </c>
      <c r="E34" s="4">
        <v>3500</v>
      </c>
      <c r="F34" s="4"/>
      <c r="G34" s="4"/>
      <c r="H34" s="4"/>
      <c r="I34" s="4"/>
      <c r="J34" s="4"/>
      <c r="K34" s="4"/>
      <c r="L34" s="4">
        <f t="shared" si="4"/>
        <v>3500</v>
      </c>
      <c r="M34" s="120">
        <f t="shared" si="5"/>
        <v>3500</v>
      </c>
    </row>
    <row r="35" spans="1:13" s="1" customFormat="1" ht="14.25">
      <c r="A35" s="117">
        <v>3227</v>
      </c>
      <c r="B35" s="55">
        <v>467</v>
      </c>
      <c r="C35" s="158" t="s">
        <v>56</v>
      </c>
      <c r="D35" s="85">
        <f t="shared" si="0"/>
        <v>5000</v>
      </c>
      <c r="E35" s="3">
        <f>(E36)</f>
        <v>5000</v>
      </c>
      <c r="F35" s="4"/>
      <c r="G35" s="4"/>
      <c r="H35" s="4"/>
      <c r="I35" s="4"/>
      <c r="J35" s="4"/>
      <c r="K35" s="4"/>
      <c r="L35" s="4">
        <f t="shared" si="4"/>
        <v>5000</v>
      </c>
      <c r="M35" s="120">
        <f t="shared" si="5"/>
        <v>5000</v>
      </c>
    </row>
    <row r="36" spans="1:13" s="1" customFormat="1" ht="14.25">
      <c r="A36" s="119">
        <v>32271</v>
      </c>
      <c r="B36" s="54"/>
      <c r="C36" s="159" t="s">
        <v>56</v>
      </c>
      <c r="D36" s="85">
        <f t="shared" si="0"/>
        <v>5000</v>
      </c>
      <c r="E36" s="4">
        <v>5000</v>
      </c>
      <c r="F36" s="4"/>
      <c r="G36" s="4"/>
      <c r="H36" s="4"/>
      <c r="I36" s="4"/>
      <c r="J36" s="4"/>
      <c r="K36" s="4"/>
      <c r="L36" s="4">
        <f t="shared" si="4"/>
        <v>5000</v>
      </c>
      <c r="M36" s="120">
        <f t="shared" si="5"/>
        <v>5000</v>
      </c>
    </row>
    <row r="37" spans="1:13" s="1" customFormat="1" ht="14.25">
      <c r="A37" s="121">
        <v>323</v>
      </c>
      <c r="B37" s="62"/>
      <c r="C37" s="157" t="s">
        <v>29</v>
      </c>
      <c r="D37" s="84">
        <f t="shared" si="0"/>
        <v>105380</v>
      </c>
      <c r="E37" s="17">
        <f>(E38+E44+E48+E54+E59+E65+E70+E80+E84)</f>
        <v>105380</v>
      </c>
      <c r="F37" s="63"/>
      <c r="G37" s="63"/>
      <c r="H37" s="63"/>
      <c r="I37" s="63"/>
      <c r="J37" s="63"/>
      <c r="K37" s="63"/>
      <c r="L37" s="63">
        <f t="shared" si="4"/>
        <v>105380</v>
      </c>
      <c r="M37" s="122">
        <f t="shared" si="5"/>
        <v>105380</v>
      </c>
    </row>
    <row r="38" spans="1:13" s="1" customFormat="1" ht="14.25">
      <c r="A38" s="117">
        <v>3231</v>
      </c>
      <c r="B38" s="55">
        <v>468</v>
      </c>
      <c r="C38" s="155" t="s">
        <v>57</v>
      </c>
      <c r="D38" s="85">
        <f t="shared" si="0"/>
        <v>14120</v>
      </c>
      <c r="E38" s="3">
        <f>(E39+E40+E41+E42+E43)</f>
        <v>14120</v>
      </c>
      <c r="F38" s="4"/>
      <c r="G38" s="4"/>
      <c r="H38" s="4"/>
      <c r="I38" s="4"/>
      <c r="J38" s="4"/>
      <c r="K38" s="4"/>
      <c r="L38" s="4">
        <f t="shared" si="4"/>
        <v>14120</v>
      </c>
      <c r="M38" s="120">
        <f t="shared" si="5"/>
        <v>14120</v>
      </c>
    </row>
    <row r="39" spans="1:13" s="1" customFormat="1" ht="14.25">
      <c r="A39" s="119">
        <v>32311</v>
      </c>
      <c r="B39" s="54"/>
      <c r="C39" s="156" t="s">
        <v>151</v>
      </c>
      <c r="D39" s="85">
        <f t="shared" si="0"/>
        <v>10500</v>
      </c>
      <c r="E39" s="4">
        <v>10500</v>
      </c>
      <c r="F39" s="4"/>
      <c r="G39" s="4"/>
      <c r="H39" s="4"/>
      <c r="I39" s="4"/>
      <c r="J39" s="4"/>
      <c r="K39" s="4"/>
      <c r="L39" s="4">
        <f t="shared" si="4"/>
        <v>10500</v>
      </c>
      <c r="M39" s="120">
        <f t="shared" si="5"/>
        <v>10500</v>
      </c>
    </row>
    <row r="40" spans="1:13" s="1" customFormat="1" ht="14.25">
      <c r="A40" s="119">
        <v>32312</v>
      </c>
      <c r="B40" s="54"/>
      <c r="C40" s="156" t="s">
        <v>152</v>
      </c>
      <c r="D40" s="85">
        <f t="shared" si="0"/>
        <v>0</v>
      </c>
      <c r="E40" s="4">
        <v>0</v>
      </c>
      <c r="F40" s="4"/>
      <c r="G40" s="4"/>
      <c r="H40" s="4"/>
      <c r="I40" s="4"/>
      <c r="J40" s="4"/>
      <c r="K40" s="4"/>
      <c r="L40" s="4">
        <f t="shared" si="4"/>
        <v>0</v>
      </c>
      <c r="M40" s="120">
        <f t="shared" si="5"/>
        <v>0</v>
      </c>
    </row>
    <row r="41" spans="1:13" s="1" customFormat="1" ht="14.25">
      <c r="A41" s="119">
        <v>32313</v>
      </c>
      <c r="B41" s="54"/>
      <c r="C41" s="156" t="s">
        <v>153</v>
      </c>
      <c r="D41" s="85">
        <f t="shared" si="0"/>
        <v>3620</v>
      </c>
      <c r="E41" s="4">
        <v>3620</v>
      </c>
      <c r="F41" s="4"/>
      <c r="G41" s="4"/>
      <c r="H41" s="4"/>
      <c r="I41" s="4"/>
      <c r="J41" s="4"/>
      <c r="K41" s="4"/>
      <c r="L41" s="4">
        <f t="shared" si="4"/>
        <v>3620</v>
      </c>
      <c r="M41" s="120">
        <f t="shared" si="5"/>
        <v>3620</v>
      </c>
    </row>
    <row r="42" spans="1:13" s="1" customFormat="1" ht="14.25">
      <c r="A42" s="119">
        <v>32314</v>
      </c>
      <c r="B42" s="54"/>
      <c r="C42" s="156" t="s">
        <v>154</v>
      </c>
      <c r="D42" s="85">
        <f t="shared" si="0"/>
        <v>0</v>
      </c>
      <c r="E42" s="4">
        <v>0</v>
      </c>
      <c r="F42" s="4"/>
      <c r="G42" s="4"/>
      <c r="H42" s="4"/>
      <c r="I42" s="4"/>
      <c r="J42" s="4"/>
      <c r="K42" s="4"/>
      <c r="L42" s="4">
        <f t="shared" si="4"/>
        <v>0</v>
      </c>
      <c r="M42" s="120">
        <f t="shared" si="5"/>
        <v>0</v>
      </c>
    </row>
    <row r="43" spans="1:13" s="1" customFormat="1" ht="14.25">
      <c r="A43" s="119">
        <v>32319</v>
      </c>
      <c r="B43" s="54"/>
      <c r="C43" s="156" t="s">
        <v>155</v>
      </c>
      <c r="D43" s="85">
        <f t="shared" si="0"/>
        <v>0</v>
      </c>
      <c r="E43" s="4">
        <v>0</v>
      </c>
      <c r="F43" s="4"/>
      <c r="G43" s="4"/>
      <c r="H43" s="4"/>
      <c r="I43" s="4"/>
      <c r="J43" s="4"/>
      <c r="K43" s="4"/>
      <c r="L43" s="4">
        <f t="shared" si="4"/>
        <v>0</v>
      </c>
      <c r="M43" s="120">
        <f t="shared" si="5"/>
        <v>0</v>
      </c>
    </row>
    <row r="44" spans="1:13" s="1" customFormat="1" ht="27">
      <c r="A44" s="117">
        <v>3232</v>
      </c>
      <c r="B44" s="55">
        <v>469</v>
      </c>
      <c r="C44" s="155" t="s">
        <v>47</v>
      </c>
      <c r="D44" s="85">
        <f t="shared" si="0"/>
        <v>11000</v>
      </c>
      <c r="E44" s="3">
        <f>(E45+E46+E47)</f>
        <v>11000</v>
      </c>
      <c r="F44" s="4"/>
      <c r="G44" s="4"/>
      <c r="H44" s="4"/>
      <c r="I44" s="4"/>
      <c r="J44" s="4"/>
      <c r="K44" s="4"/>
      <c r="L44" s="4">
        <f t="shared" si="4"/>
        <v>11000</v>
      </c>
      <c r="M44" s="120">
        <f t="shared" si="5"/>
        <v>11000</v>
      </c>
    </row>
    <row r="45" spans="1:13" s="1" customFormat="1" ht="27">
      <c r="A45" s="119">
        <v>32321</v>
      </c>
      <c r="B45" s="54"/>
      <c r="C45" s="156" t="s">
        <v>156</v>
      </c>
      <c r="D45" s="85">
        <f t="shared" si="0"/>
        <v>5000</v>
      </c>
      <c r="E45" s="4">
        <v>5000</v>
      </c>
      <c r="F45" s="4"/>
      <c r="G45" s="4"/>
      <c r="H45" s="4"/>
      <c r="I45" s="4"/>
      <c r="J45" s="4"/>
      <c r="K45" s="4"/>
      <c r="L45" s="4">
        <f t="shared" si="4"/>
        <v>5000</v>
      </c>
      <c r="M45" s="120">
        <f t="shared" si="5"/>
        <v>5000</v>
      </c>
    </row>
    <row r="46" spans="1:13" s="1" customFormat="1" ht="27">
      <c r="A46" s="119">
        <v>32322</v>
      </c>
      <c r="B46" s="54"/>
      <c r="C46" s="156" t="s">
        <v>132</v>
      </c>
      <c r="D46" s="85">
        <f t="shared" si="0"/>
        <v>5000</v>
      </c>
      <c r="E46" s="4">
        <v>5000</v>
      </c>
      <c r="F46" s="4"/>
      <c r="G46" s="4"/>
      <c r="H46" s="4"/>
      <c r="I46" s="4"/>
      <c r="J46" s="4"/>
      <c r="K46" s="4"/>
      <c r="L46" s="4">
        <f t="shared" si="4"/>
        <v>5000</v>
      </c>
      <c r="M46" s="120">
        <f t="shared" si="5"/>
        <v>5000</v>
      </c>
    </row>
    <row r="47" spans="1:13" s="1" customFormat="1" ht="27">
      <c r="A47" s="119">
        <v>32329</v>
      </c>
      <c r="B47" s="54"/>
      <c r="C47" s="156" t="s">
        <v>157</v>
      </c>
      <c r="D47" s="85">
        <f t="shared" si="0"/>
        <v>1000</v>
      </c>
      <c r="E47" s="4">
        <v>1000</v>
      </c>
      <c r="F47" s="4"/>
      <c r="G47" s="4"/>
      <c r="H47" s="4"/>
      <c r="I47" s="4"/>
      <c r="J47" s="4"/>
      <c r="K47" s="4"/>
      <c r="L47" s="4">
        <f t="shared" si="4"/>
        <v>1000</v>
      </c>
      <c r="M47" s="120">
        <f t="shared" si="5"/>
        <v>1000</v>
      </c>
    </row>
    <row r="48" spans="1:13" s="1" customFormat="1" ht="14.25">
      <c r="A48" s="117">
        <v>3233</v>
      </c>
      <c r="B48" s="55">
        <v>470</v>
      </c>
      <c r="C48" s="155" t="s">
        <v>58</v>
      </c>
      <c r="D48" s="85">
        <f t="shared" si="0"/>
        <v>960</v>
      </c>
      <c r="E48" s="3">
        <f>(E49)</f>
        <v>960</v>
      </c>
      <c r="F48" s="4"/>
      <c r="G48" s="4"/>
      <c r="H48" s="4"/>
      <c r="I48" s="4"/>
      <c r="J48" s="4"/>
      <c r="K48" s="4"/>
      <c r="L48" s="4">
        <f aca="true" t="shared" si="6" ref="L48:L84">(D48)</f>
        <v>960</v>
      </c>
      <c r="M48" s="120">
        <f aca="true" t="shared" si="7" ref="M48:M84">(D48)</f>
        <v>960</v>
      </c>
    </row>
    <row r="49" spans="1:13" s="1" customFormat="1" ht="14.25">
      <c r="A49" s="119">
        <v>32331</v>
      </c>
      <c r="B49" s="54"/>
      <c r="C49" s="156" t="s">
        <v>202</v>
      </c>
      <c r="D49" s="85">
        <f t="shared" si="0"/>
        <v>960</v>
      </c>
      <c r="E49" s="4">
        <v>960</v>
      </c>
      <c r="F49" s="4"/>
      <c r="G49" s="4"/>
      <c r="H49" s="4"/>
      <c r="I49" s="4"/>
      <c r="J49" s="4"/>
      <c r="K49" s="4"/>
      <c r="L49" s="4">
        <f t="shared" si="6"/>
        <v>960</v>
      </c>
      <c r="M49" s="120">
        <f t="shared" si="7"/>
        <v>960</v>
      </c>
    </row>
    <row r="50" spans="1:13" s="1" customFormat="1" ht="14.25">
      <c r="A50" s="119">
        <v>32332</v>
      </c>
      <c r="B50" s="54"/>
      <c r="C50" s="156" t="s">
        <v>158</v>
      </c>
      <c r="D50" s="85">
        <f t="shared" si="0"/>
        <v>0</v>
      </c>
      <c r="E50" s="4">
        <v>0</v>
      </c>
      <c r="F50" s="4"/>
      <c r="G50" s="4"/>
      <c r="H50" s="4"/>
      <c r="I50" s="4"/>
      <c r="J50" s="4"/>
      <c r="K50" s="4"/>
      <c r="L50" s="4">
        <f t="shared" si="6"/>
        <v>0</v>
      </c>
      <c r="M50" s="120">
        <f t="shared" si="7"/>
        <v>0</v>
      </c>
    </row>
    <row r="51" spans="1:13" s="1" customFormat="1" ht="14.25">
      <c r="A51" s="119">
        <v>32333</v>
      </c>
      <c r="B51" s="54"/>
      <c r="C51" s="156" t="s">
        <v>159</v>
      </c>
      <c r="D51" s="85">
        <f t="shared" si="0"/>
        <v>0</v>
      </c>
      <c r="E51" s="4">
        <v>0</v>
      </c>
      <c r="F51" s="4"/>
      <c r="G51" s="4"/>
      <c r="H51" s="4"/>
      <c r="I51" s="4"/>
      <c r="J51" s="4"/>
      <c r="K51" s="4"/>
      <c r="L51" s="4">
        <f t="shared" si="6"/>
        <v>0</v>
      </c>
      <c r="M51" s="120">
        <f t="shared" si="7"/>
        <v>0</v>
      </c>
    </row>
    <row r="52" spans="1:13" s="1" customFormat="1" ht="14.25">
      <c r="A52" s="119">
        <v>32334</v>
      </c>
      <c r="B52" s="54"/>
      <c r="C52" s="156" t="s">
        <v>160</v>
      </c>
      <c r="D52" s="85">
        <f t="shared" si="0"/>
        <v>0</v>
      </c>
      <c r="E52" s="4">
        <v>0</v>
      </c>
      <c r="F52" s="4"/>
      <c r="G52" s="4"/>
      <c r="H52" s="4"/>
      <c r="I52" s="4"/>
      <c r="J52" s="4"/>
      <c r="K52" s="4"/>
      <c r="L52" s="4">
        <f t="shared" si="6"/>
        <v>0</v>
      </c>
      <c r="M52" s="120">
        <f t="shared" si="7"/>
        <v>0</v>
      </c>
    </row>
    <row r="53" spans="1:13" s="1" customFormat="1" ht="14.25">
      <c r="A53" s="119">
        <v>32339</v>
      </c>
      <c r="B53" s="54"/>
      <c r="C53" s="156" t="s">
        <v>161</v>
      </c>
      <c r="D53" s="85">
        <f t="shared" si="0"/>
        <v>0</v>
      </c>
      <c r="E53" s="4">
        <v>0</v>
      </c>
      <c r="F53" s="4"/>
      <c r="G53" s="4"/>
      <c r="H53" s="4"/>
      <c r="I53" s="4"/>
      <c r="J53" s="4"/>
      <c r="K53" s="4"/>
      <c r="L53" s="4">
        <f t="shared" si="6"/>
        <v>0</v>
      </c>
      <c r="M53" s="120">
        <f t="shared" si="7"/>
        <v>0</v>
      </c>
    </row>
    <row r="54" spans="1:13" s="1" customFormat="1" ht="14.25">
      <c r="A54" s="117">
        <v>3234</v>
      </c>
      <c r="B54" s="55">
        <v>471</v>
      </c>
      <c r="C54" s="155" t="s">
        <v>59</v>
      </c>
      <c r="D54" s="85">
        <f aca="true" t="shared" si="8" ref="D54:D117">(E54+F54+G54+H54+I54+J54+K54)</f>
        <v>50300</v>
      </c>
      <c r="E54" s="3">
        <f>(E55+E56+E57+E58)</f>
        <v>50300</v>
      </c>
      <c r="F54" s="4"/>
      <c r="G54" s="4"/>
      <c r="H54" s="4"/>
      <c r="I54" s="4"/>
      <c r="J54" s="4"/>
      <c r="K54" s="4"/>
      <c r="L54" s="4">
        <f t="shared" si="6"/>
        <v>50300</v>
      </c>
      <c r="M54" s="120">
        <f t="shared" si="7"/>
        <v>50300</v>
      </c>
    </row>
    <row r="55" spans="1:13" s="1" customFormat="1" ht="14.25">
      <c r="A55" s="119">
        <v>32341</v>
      </c>
      <c r="B55" s="54"/>
      <c r="C55" s="156" t="s">
        <v>162</v>
      </c>
      <c r="D55" s="85">
        <f t="shared" si="8"/>
        <v>26000</v>
      </c>
      <c r="E55" s="4">
        <v>26000</v>
      </c>
      <c r="F55" s="4"/>
      <c r="G55" s="4"/>
      <c r="H55" s="4"/>
      <c r="I55" s="4"/>
      <c r="J55" s="4"/>
      <c r="K55" s="4"/>
      <c r="L55" s="4">
        <f t="shared" si="6"/>
        <v>26000</v>
      </c>
      <c r="M55" s="120">
        <f t="shared" si="7"/>
        <v>26000</v>
      </c>
    </row>
    <row r="56" spans="1:13" s="1" customFormat="1" ht="14.25">
      <c r="A56" s="119">
        <v>32342</v>
      </c>
      <c r="B56" s="54"/>
      <c r="C56" s="156" t="s">
        <v>163</v>
      </c>
      <c r="D56" s="85">
        <f t="shared" si="8"/>
        <v>23300</v>
      </c>
      <c r="E56" s="4">
        <v>23300</v>
      </c>
      <c r="F56" s="4"/>
      <c r="G56" s="4"/>
      <c r="H56" s="4"/>
      <c r="I56" s="4"/>
      <c r="J56" s="4"/>
      <c r="K56" s="4"/>
      <c r="L56" s="4">
        <f t="shared" si="6"/>
        <v>23300</v>
      </c>
      <c r="M56" s="120">
        <f t="shared" si="7"/>
        <v>23300</v>
      </c>
    </row>
    <row r="57" spans="1:13" s="1" customFormat="1" ht="14.25">
      <c r="A57" s="119">
        <v>32343</v>
      </c>
      <c r="B57" s="54"/>
      <c r="C57" s="156" t="s">
        <v>164</v>
      </c>
      <c r="D57" s="85">
        <f t="shared" si="8"/>
        <v>1000</v>
      </c>
      <c r="E57" s="4">
        <v>1000</v>
      </c>
      <c r="F57" s="4"/>
      <c r="G57" s="4"/>
      <c r="H57" s="4"/>
      <c r="I57" s="4"/>
      <c r="J57" s="4"/>
      <c r="K57" s="4"/>
      <c r="L57" s="4">
        <f t="shared" si="6"/>
        <v>1000</v>
      </c>
      <c r="M57" s="120">
        <f t="shared" si="7"/>
        <v>1000</v>
      </c>
    </row>
    <row r="58" spans="1:13" s="1" customFormat="1" ht="14.25">
      <c r="A58" s="119">
        <v>32349</v>
      </c>
      <c r="B58" s="54"/>
      <c r="C58" s="156" t="s">
        <v>165</v>
      </c>
      <c r="D58" s="85">
        <f t="shared" si="8"/>
        <v>0</v>
      </c>
      <c r="E58" s="4">
        <v>0</v>
      </c>
      <c r="F58" s="4"/>
      <c r="G58" s="4"/>
      <c r="H58" s="4"/>
      <c r="I58" s="4"/>
      <c r="J58" s="4"/>
      <c r="K58" s="4"/>
      <c r="L58" s="4">
        <f t="shared" si="6"/>
        <v>0</v>
      </c>
      <c r="M58" s="120">
        <f t="shared" si="7"/>
        <v>0</v>
      </c>
    </row>
    <row r="59" spans="1:13" s="1" customFormat="1" ht="14.25">
      <c r="A59" s="117">
        <v>3235</v>
      </c>
      <c r="B59" s="55">
        <v>472</v>
      </c>
      <c r="C59" s="155" t="s">
        <v>60</v>
      </c>
      <c r="D59" s="85">
        <f t="shared" si="8"/>
        <v>14000</v>
      </c>
      <c r="E59" s="3">
        <f>(E64+E63+E62+E61+E60)</f>
        <v>14000</v>
      </c>
      <c r="F59" s="4"/>
      <c r="G59" s="4"/>
      <c r="H59" s="4"/>
      <c r="I59" s="4"/>
      <c r="J59" s="4"/>
      <c r="K59" s="4"/>
      <c r="L59" s="4">
        <f t="shared" si="6"/>
        <v>14000</v>
      </c>
      <c r="M59" s="120">
        <f t="shared" si="7"/>
        <v>14000</v>
      </c>
    </row>
    <row r="60" spans="1:13" s="1" customFormat="1" ht="14.25">
      <c r="A60" s="119">
        <v>32351</v>
      </c>
      <c r="B60" s="54"/>
      <c r="C60" s="156" t="s">
        <v>203</v>
      </c>
      <c r="D60" s="85">
        <f t="shared" si="8"/>
        <v>0</v>
      </c>
      <c r="E60" s="4">
        <v>0</v>
      </c>
      <c r="F60" s="4"/>
      <c r="G60" s="4"/>
      <c r="H60" s="4"/>
      <c r="I60" s="4"/>
      <c r="J60" s="4"/>
      <c r="K60" s="4"/>
      <c r="L60" s="4">
        <f t="shared" si="6"/>
        <v>0</v>
      </c>
      <c r="M60" s="120">
        <f t="shared" si="7"/>
        <v>0</v>
      </c>
    </row>
    <row r="61" spans="1:13" s="1" customFormat="1" ht="14.25">
      <c r="A61" s="119">
        <v>32352</v>
      </c>
      <c r="B61" s="54"/>
      <c r="C61" s="156" t="s">
        <v>204</v>
      </c>
      <c r="D61" s="85">
        <f t="shared" si="8"/>
        <v>0</v>
      </c>
      <c r="E61" s="4">
        <v>0</v>
      </c>
      <c r="F61" s="4"/>
      <c r="G61" s="4"/>
      <c r="H61" s="4"/>
      <c r="I61" s="4"/>
      <c r="J61" s="4"/>
      <c r="K61" s="4"/>
      <c r="L61" s="4">
        <f t="shared" si="6"/>
        <v>0</v>
      </c>
      <c r="M61" s="120">
        <f t="shared" si="7"/>
        <v>0</v>
      </c>
    </row>
    <row r="62" spans="1:13" s="1" customFormat="1" ht="14.25">
      <c r="A62" s="119">
        <v>32353</v>
      </c>
      <c r="B62" s="54"/>
      <c r="C62" s="156" t="s">
        <v>166</v>
      </c>
      <c r="D62" s="85">
        <f t="shared" si="8"/>
        <v>14000</v>
      </c>
      <c r="E62" s="4">
        <v>14000</v>
      </c>
      <c r="F62" s="4"/>
      <c r="G62" s="4"/>
      <c r="H62" s="4"/>
      <c r="I62" s="4"/>
      <c r="J62" s="4"/>
      <c r="K62" s="4"/>
      <c r="L62" s="4">
        <f t="shared" si="6"/>
        <v>14000</v>
      </c>
      <c r="M62" s="120">
        <f t="shared" si="7"/>
        <v>14000</v>
      </c>
    </row>
    <row r="63" spans="1:13" s="1" customFormat="1" ht="14.25">
      <c r="A63" s="119">
        <v>32354</v>
      </c>
      <c r="B63" s="54"/>
      <c r="C63" s="156" t="s">
        <v>96</v>
      </c>
      <c r="D63" s="85">
        <f t="shared" si="8"/>
        <v>0</v>
      </c>
      <c r="E63" s="4">
        <v>0</v>
      </c>
      <c r="F63" s="4"/>
      <c r="G63" s="4"/>
      <c r="H63" s="4"/>
      <c r="I63" s="4"/>
      <c r="J63" s="4"/>
      <c r="K63" s="4"/>
      <c r="L63" s="4">
        <f t="shared" si="6"/>
        <v>0</v>
      </c>
      <c r="M63" s="120">
        <f t="shared" si="7"/>
        <v>0</v>
      </c>
    </row>
    <row r="64" spans="1:13" s="1" customFormat="1" ht="14.25">
      <c r="A64" s="119">
        <v>32359</v>
      </c>
      <c r="B64" s="54"/>
      <c r="C64" s="156" t="s">
        <v>167</v>
      </c>
      <c r="D64" s="85">
        <f t="shared" si="8"/>
        <v>0</v>
      </c>
      <c r="E64" s="4">
        <v>0</v>
      </c>
      <c r="F64" s="4"/>
      <c r="G64" s="4"/>
      <c r="H64" s="4"/>
      <c r="I64" s="4"/>
      <c r="J64" s="4"/>
      <c r="K64" s="4"/>
      <c r="L64" s="4">
        <f t="shared" si="6"/>
        <v>0</v>
      </c>
      <c r="M64" s="120">
        <f t="shared" si="7"/>
        <v>0</v>
      </c>
    </row>
    <row r="65" spans="1:13" s="1" customFormat="1" ht="14.25">
      <c r="A65" s="117">
        <v>3236</v>
      </c>
      <c r="B65" s="55">
        <v>473</v>
      </c>
      <c r="C65" s="155" t="s">
        <v>61</v>
      </c>
      <c r="D65" s="85">
        <f t="shared" si="8"/>
        <v>10000</v>
      </c>
      <c r="E65" s="3">
        <f>(E66+E67+E68+E69)</f>
        <v>10000</v>
      </c>
      <c r="F65" s="4"/>
      <c r="G65" s="4"/>
      <c r="H65" s="4"/>
      <c r="I65" s="4"/>
      <c r="J65" s="4"/>
      <c r="K65" s="4"/>
      <c r="L65" s="4">
        <f t="shared" si="6"/>
        <v>10000</v>
      </c>
      <c r="M65" s="120">
        <f t="shared" si="7"/>
        <v>10000</v>
      </c>
    </row>
    <row r="66" spans="1:13" s="1" customFormat="1" ht="27">
      <c r="A66" s="119">
        <v>32361</v>
      </c>
      <c r="B66" s="54"/>
      <c r="C66" s="156" t="s">
        <v>168</v>
      </c>
      <c r="D66" s="85">
        <f t="shared" si="8"/>
        <v>10000</v>
      </c>
      <c r="E66" s="4">
        <v>10000</v>
      </c>
      <c r="F66" s="4"/>
      <c r="G66" s="4"/>
      <c r="H66" s="4"/>
      <c r="I66" s="4"/>
      <c r="J66" s="4"/>
      <c r="K66" s="4"/>
      <c r="L66" s="4">
        <f t="shared" si="6"/>
        <v>10000</v>
      </c>
      <c r="M66" s="120">
        <f t="shared" si="7"/>
        <v>10000</v>
      </c>
    </row>
    <row r="67" spans="1:13" s="1" customFormat="1" ht="14.25">
      <c r="A67" s="119">
        <v>32362</v>
      </c>
      <c r="B67" s="54"/>
      <c r="C67" s="156" t="s">
        <v>205</v>
      </c>
      <c r="D67" s="85">
        <f t="shared" si="8"/>
        <v>0</v>
      </c>
      <c r="E67" s="4">
        <v>0</v>
      </c>
      <c r="F67" s="4"/>
      <c r="G67" s="4"/>
      <c r="H67" s="4"/>
      <c r="I67" s="4"/>
      <c r="J67" s="4"/>
      <c r="K67" s="4"/>
      <c r="L67" s="4">
        <f t="shared" si="6"/>
        <v>0</v>
      </c>
      <c r="M67" s="120">
        <f t="shared" si="7"/>
        <v>0</v>
      </c>
    </row>
    <row r="68" spans="1:13" s="1" customFormat="1" ht="14.25">
      <c r="A68" s="119">
        <v>32363</v>
      </c>
      <c r="B68" s="54"/>
      <c r="C68" s="156" t="s">
        <v>206</v>
      </c>
      <c r="D68" s="85">
        <f t="shared" si="8"/>
        <v>0</v>
      </c>
      <c r="E68" s="4">
        <v>0</v>
      </c>
      <c r="F68" s="4"/>
      <c r="G68" s="4"/>
      <c r="H68" s="4"/>
      <c r="I68" s="4"/>
      <c r="J68" s="4"/>
      <c r="K68" s="4"/>
      <c r="L68" s="4">
        <f t="shared" si="6"/>
        <v>0</v>
      </c>
      <c r="M68" s="120">
        <f t="shared" si="7"/>
        <v>0</v>
      </c>
    </row>
    <row r="69" spans="1:13" s="1" customFormat="1" ht="27">
      <c r="A69" s="119">
        <v>32369</v>
      </c>
      <c r="B69" s="54"/>
      <c r="C69" s="156" t="s">
        <v>207</v>
      </c>
      <c r="D69" s="85">
        <f t="shared" si="8"/>
        <v>0</v>
      </c>
      <c r="E69" s="4">
        <v>0</v>
      </c>
      <c r="F69" s="4"/>
      <c r="G69" s="4"/>
      <c r="H69" s="4"/>
      <c r="I69" s="4"/>
      <c r="J69" s="4"/>
      <c r="K69" s="4"/>
      <c r="L69" s="4">
        <f t="shared" si="6"/>
        <v>0</v>
      </c>
      <c r="M69" s="120">
        <f t="shared" si="7"/>
        <v>0</v>
      </c>
    </row>
    <row r="70" spans="1:13" s="1" customFormat="1" ht="14.25">
      <c r="A70" s="117">
        <v>3237</v>
      </c>
      <c r="B70" s="55">
        <v>474</v>
      </c>
      <c r="C70" s="155" t="s">
        <v>48</v>
      </c>
      <c r="D70" s="85">
        <f t="shared" si="8"/>
        <v>0</v>
      </c>
      <c r="E70" s="3">
        <f>(E71+E72+E73+E74+E75+E76+E77+E78+E79)</f>
        <v>0</v>
      </c>
      <c r="F70" s="4"/>
      <c r="G70" s="4"/>
      <c r="H70" s="4"/>
      <c r="I70" s="4"/>
      <c r="J70" s="4"/>
      <c r="K70" s="4"/>
      <c r="L70" s="4">
        <f t="shared" si="6"/>
        <v>0</v>
      </c>
      <c r="M70" s="120">
        <f t="shared" si="7"/>
        <v>0</v>
      </c>
    </row>
    <row r="71" spans="1:13" s="1" customFormat="1" ht="14.25">
      <c r="A71" s="119">
        <v>32371</v>
      </c>
      <c r="B71" s="54"/>
      <c r="C71" s="156" t="s">
        <v>169</v>
      </c>
      <c r="D71" s="85">
        <f t="shared" si="8"/>
        <v>0</v>
      </c>
      <c r="E71" s="4">
        <v>0</v>
      </c>
      <c r="F71" s="4"/>
      <c r="G71" s="4"/>
      <c r="H71" s="4"/>
      <c r="I71" s="4"/>
      <c r="J71" s="4"/>
      <c r="K71" s="4"/>
      <c r="L71" s="4">
        <f t="shared" si="6"/>
        <v>0</v>
      </c>
      <c r="M71" s="120">
        <f t="shared" si="7"/>
        <v>0</v>
      </c>
    </row>
    <row r="72" spans="1:13" s="1" customFormat="1" ht="14.25">
      <c r="A72" s="119">
        <v>32372</v>
      </c>
      <c r="B72" s="54"/>
      <c r="C72" s="156" t="s">
        <v>123</v>
      </c>
      <c r="D72" s="85">
        <f t="shared" si="8"/>
        <v>0</v>
      </c>
      <c r="E72" s="4">
        <v>0</v>
      </c>
      <c r="F72" s="4"/>
      <c r="G72" s="4"/>
      <c r="H72" s="4"/>
      <c r="I72" s="4"/>
      <c r="J72" s="4"/>
      <c r="K72" s="4"/>
      <c r="L72" s="4">
        <f t="shared" si="6"/>
        <v>0</v>
      </c>
      <c r="M72" s="120">
        <f t="shared" si="7"/>
        <v>0</v>
      </c>
    </row>
    <row r="73" spans="1:13" s="1" customFormat="1" ht="14.25">
      <c r="A73" s="119">
        <v>32373</v>
      </c>
      <c r="B73" s="54"/>
      <c r="C73" s="156" t="s">
        <v>208</v>
      </c>
      <c r="D73" s="85">
        <f t="shared" si="8"/>
        <v>0</v>
      </c>
      <c r="E73" s="4">
        <v>0</v>
      </c>
      <c r="F73" s="4"/>
      <c r="G73" s="4"/>
      <c r="H73" s="4"/>
      <c r="I73" s="4"/>
      <c r="J73" s="4"/>
      <c r="K73" s="4"/>
      <c r="L73" s="4">
        <f t="shared" si="6"/>
        <v>0</v>
      </c>
      <c r="M73" s="120">
        <f t="shared" si="7"/>
        <v>0</v>
      </c>
    </row>
    <row r="74" spans="1:13" s="1" customFormat="1" ht="14.25">
      <c r="A74" s="119">
        <v>32374</v>
      </c>
      <c r="B74" s="54"/>
      <c r="C74" s="156" t="s">
        <v>209</v>
      </c>
      <c r="D74" s="85">
        <f t="shared" si="8"/>
        <v>0</v>
      </c>
      <c r="E74" s="4">
        <v>0</v>
      </c>
      <c r="F74" s="4"/>
      <c r="G74" s="4"/>
      <c r="H74" s="4"/>
      <c r="I74" s="4"/>
      <c r="J74" s="4"/>
      <c r="K74" s="4"/>
      <c r="L74" s="4">
        <f t="shared" si="6"/>
        <v>0</v>
      </c>
      <c r="M74" s="120">
        <f t="shared" si="7"/>
        <v>0</v>
      </c>
    </row>
    <row r="75" spans="1:13" s="1" customFormat="1" ht="14.25">
      <c r="A75" s="119">
        <v>32375</v>
      </c>
      <c r="B75" s="54"/>
      <c r="C75" s="156" t="s">
        <v>210</v>
      </c>
      <c r="D75" s="85">
        <f t="shared" si="8"/>
        <v>0</v>
      </c>
      <c r="E75" s="4">
        <v>0</v>
      </c>
      <c r="F75" s="4"/>
      <c r="G75" s="4"/>
      <c r="H75" s="4"/>
      <c r="I75" s="4"/>
      <c r="J75" s="4"/>
      <c r="K75" s="4"/>
      <c r="L75" s="4">
        <f t="shared" si="6"/>
        <v>0</v>
      </c>
      <c r="M75" s="120">
        <f t="shared" si="7"/>
        <v>0</v>
      </c>
    </row>
    <row r="76" spans="1:13" s="1" customFormat="1" ht="14.25">
      <c r="A76" s="119">
        <v>32376</v>
      </c>
      <c r="B76" s="54"/>
      <c r="C76" s="156" t="s">
        <v>211</v>
      </c>
      <c r="D76" s="85">
        <f t="shared" si="8"/>
        <v>0</v>
      </c>
      <c r="E76" s="4">
        <v>0</v>
      </c>
      <c r="F76" s="4"/>
      <c r="G76" s="4"/>
      <c r="H76" s="4"/>
      <c r="I76" s="4"/>
      <c r="J76" s="4"/>
      <c r="K76" s="4"/>
      <c r="L76" s="4">
        <f t="shared" si="6"/>
        <v>0</v>
      </c>
      <c r="M76" s="120">
        <f t="shared" si="7"/>
        <v>0</v>
      </c>
    </row>
    <row r="77" spans="1:13" s="1" customFormat="1" ht="14.25">
      <c r="A77" s="119">
        <v>32377</v>
      </c>
      <c r="B77" s="54"/>
      <c r="C77" s="156" t="s">
        <v>212</v>
      </c>
      <c r="D77" s="85">
        <f t="shared" si="8"/>
        <v>0</v>
      </c>
      <c r="E77" s="4">
        <v>0</v>
      </c>
      <c r="F77" s="4"/>
      <c r="G77" s="4"/>
      <c r="H77" s="4"/>
      <c r="I77" s="4"/>
      <c r="J77" s="4"/>
      <c r="K77" s="4"/>
      <c r="L77" s="4">
        <f t="shared" si="6"/>
        <v>0</v>
      </c>
      <c r="M77" s="120">
        <f t="shared" si="7"/>
        <v>0</v>
      </c>
    </row>
    <row r="78" spans="1:13" s="1" customFormat="1" ht="14.25">
      <c r="A78" s="119">
        <v>32378</v>
      </c>
      <c r="B78" s="54"/>
      <c r="C78" s="156" t="s">
        <v>213</v>
      </c>
      <c r="D78" s="85">
        <f t="shared" si="8"/>
        <v>0</v>
      </c>
      <c r="E78" s="4">
        <v>0</v>
      </c>
      <c r="F78" s="4"/>
      <c r="G78" s="4"/>
      <c r="H78" s="4"/>
      <c r="I78" s="4"/>
      <c r="J78" s="4"/>
      <c r="K78" s="4"/>
      <c r="L78" s="4">
        <f t="shared" si="6"/>
        <v>0</v>
      </c>
      <c r="M78" s="120">
        <f t="shared" si="7"/>
        <v>0</v>
      </c>
    </row>
    <row r="79" spans="1:13" s="1" customFormat="1" ht="14.25">
      <c r="A79" s="119">
        <v>32379</v>
      </c>
      <c r="B79" s="54"/>
      <c r="C79" s="156" t="s">
        <v>170</v>
      </c>
      <c r="D79" s="85">
        <f t="shared" si="8"/>
        <v>0</v>
      </c>
      <c r="E79" s="4">
        <v>0</v>
      </c>
      <c r="F79" s="4"/>
      <c r="G79" s="4"/>
      <c r="H79" s="4"/>
      <c r="I79" s="4"/>
      <c r="J79" s="4"/>
      <c r="K79" s="4"/>
      <c r="L79" s="4">
        <f t="shared" si="6"/>
        <v>0</v>
      </c>
      <c r="M79" s="120">
        <f t="shared" si="7"/>
        <v>0</v>
      </c>
    </row>
    <row r="80" spans="1:13" s="1" customFormat="1" ht="14.25">
      <c r="A80" s="117">
        <v>3238</v>
      </c>
      <c r="B80" s="55">
        <v>475</v>
      </c>
      <c r="C80" s="155" t="s">
        <v>62</v>
      </c>
      <c r="D80" s="85">
        <f t="shared" si="8"/>
        <v>0</v>
      </c>
      <c r="E80" s="3">
        <f>(E81+E82+E83)</f>
        <v>0</v>
      </c>
      <c r="F80" s="4"/>
      <c r="G80" s="4"/>
      <c r="H80" s="4"/>
      <c r="I80" s="4"/>
      <c r="J80" s="4"/>
      <c r="K80" s="4"/>
      <c r="L80" s="4">
        <f t="shared" si="6"/>
        <v>0</v>
      </c>
      <c r="M80" s="120">
        <f t="shared" si="7"/>
        <v>0</v>
      </c>
    </row>
    <row r="81" spans="1:13" s="1" customFormat="1" ht="14.25">
      <c r="A81" s="119">
        <v>32381</v>
      </c>
      <c r="B81" s="54"/>
      <c r="C81" s="156" t="s">
        <v>171</v>
      </c>
      <c r="D81" s="85">
        <f t="shared" si="8"/>
        <v>0</v>
      </c>
      <c r="E81" s="4">
        <v>0</v>
      </c>
      <c r="F81" s="4"/>
      <c r="G81" s="4"/>
      <c r="H81" s="4"/>
      <c r="I81" s="4"/>
      <c r="J81" s="4"/>
      <c r="K81" s="4"/>
      <c r="L81" s="4">
        <f t="shared" si="6"/>
        <v>0</v>
      </c>
      <c r="M81" s="120">
        <f t="shared" si="7"/>
        <v>0</v>
      </c>
    </row>
    <row r="82" spans="1:13" s="1" customFormat="1" ht="14.25">
      <c r="A82" s="119">
        <v>32382</v>
      </c>
      <c r="B82" s="54"/>
      <c r="C82" s="156" t="s">
        <v>214</v>
      </c>
      <c r="D82" s="85">
        <f t="shared" si="8"/>
        <v>0</v>
      </c>
      <c r="E82" s="4">
        <v>0</v>
      </c>
      <c r="F82" s="4"/>
      <c r="G82" s="4"/>
      <c r="H82" s="4"/>
      <c r="I82" s="4"/>
      <c r="J82" s="4"/>
      <c r="K82" s="4"/>
      <c r="L82" s="4">
        <f t="shared" si="6"/>
        <v>0</v>
      </c>
      <c r="M82" s="120">
        <f t="shared" si="7"/>
        <v>0</v>
      </c>
    </row>
    <row r="83" spans="1:13" s="1" customFormat="1" ht="14.25">
      <c r="A83" s="119">
        <v>32389</v>
      </c>
      <c r="B83" s="54"/>
      <c r="C83" s="156" t="s">
        <v>172</v>
      </c>
      <c r="D83" s="85">
        <f t="shared" si="8"/>
        <v>0</v>
      </c>
      <c r="E83" s="4">
        <v>0</v>
      </c>
      <c r="F83" s="4"/>
      <c r="G83" s="4"/>
      <c r="H83" s="4"/>
      <c r="I83" s="4"/>
      <c r="J83" s="4"/>
      <c r="K83" s="4"/>
      <c r="L83" s="4">
        <f t="shared" si="6"/>
        <v>0</v>
      </c>
      <c r="M83" s="120">
        <f t="shared" si="7"/>
        <v>0</v>
      </c>
    </row>
    <row r="84" spans="1:13" s="1" customFormat="1" ht="14.25">
      <c r="A84" s="117">
        <v>3239</v>
      </c>
      <c r="B84" s="55">
        <v>476</v>
      </c>
      <c r="C84" s="155" t="s">
        <v>63</v>
      </c>
      <c r="D84" s="85">
        <f t="shared" si="8"/>
        <v>5000</v>
      </c>
      <c r="E84" s="3">
        <f>(E85+E86+E87+E88+E89+E90+E91)</f>
        <v>5000</v>
      </c>
      <c r="F84" s="4"/>
      <c r="G84" s="4"/>
      <c r="H84" s="4"/>
      <c r="I84" s="4"/>
      <c r="J84" s="4"/>
      <c r="K84" s="4"/>
      <c r="L84" s="4">
        <f t="shared" si="6"/>
        <v>5000</v>
      </c>
      <c r="M84" s="120">
        <f t="shared" si="7"/>
        <v>5000</v>
      </c>
    </row>
    <row r="85" spans="1:13" s="1" customFormat="1" ht="27">
      <c r="A85" s="119">
        <v>32391</v>
      </c>
      <c r="B85" s="54"/>
      <c r="C85" s="156" t="s">
        <v>173</v>
      </c>
      <c r="D85" s="85">
        <f t="shared" si="8"/>
        <v>0</v>
      </c>
      <c r="E85" s="4">
        <v>0</v>
      </c>
      <c r="F85" s="4"/>
      <c r="G85" s="4"/>
      <c r="H85" s="4"/>
      <c r="I85" s="4"/>
      <c r="J85" s="4"/>
      <c r="K85" s="4"/>
      <c r="L85" s="4">
        <f aca="true" t="shared" si="9" ref="L85:L91">(D85)</f>
        <v>0</v>
      </c>
      <c r="M85" s="120">
        <f aca="true" t="shared" si="10" ref="M85:M91">(D85)</f>
        <v>0</v>
      </c>
    </row>
    <row r="86" spans="1:13" s="1" customFormat="1" ht="14.25">
      <c r="A86" s="119">
        <v>32392</v>
      </c>
      <c r="B86" s="54"/>
      <c r="C86" s="156" t="s">
        <v>215</v>
      </c>
      <c r="D86" s="85">
        <f t="shared" si="8"/>
        <v>0</v>
      </c>
      <c r="E86" s="4">
        <v>0</v>
      </c>
      <c r="F86" s="4"/>
      <c r="G86" s="4"/>
      <c r="H86" s="4"/>
      <c r="I86" s="4"/>
      <c r="J86" s="4"/>
      <c r="K86" s="4"/>
      <c r="L86" s="4">
        <f t="shared" si="9"/>
        <v>0</v>
      </c>
      <c r="M86" s="120">
        <f t="shared" si="10"/>
        <v>0</v>
      </c>
    </row>
    <row r="87" spans="1:13" s="1" customFormat="1" ht="14.25">
      <c r="A87" s="119">
        <v>32393</v>
      </c>
      <c r="B87" s="54"/>
      <c r="C87" s="156" t="s">
        <v>216</v>
      </c>
      <c r="D87" s="85">
        <f t="shared" si="8"/>
        <v>0</v>
      </c>
      <c r="E87" s="4">
        <v>0</v>
      </c>
      <c r="F87" s="4"/>
      <c r="G87" s="4"/>
      <c r="H87" s="4"/>
      <c r="I87" s="4"/>
      <c r="J87" s="4"/>
      <c r="K87" s="4"/>
      <c r="L87" s="4">
        <f t="shared" si="9"/>
        <v>0</v>
      </c>
      <c r="M87" s="120">
        <f t="shared" si="10"/>
        <v>0</v>
      </c>
    </row>
    <row r="88" spans="1:13" s="1" customFormat="1" ht="14.25">
      <c r="A88" s="119">
        <v>32394</v>
      </c>
      <c r="B88" s="54"/>
      <c r="C88" s="156" t="s">
        <v>217</v>
      </c>
      <c r="D88" s="85">
        <f t="shared" si="8"/>
        <v>0</v>
      </c>
      <c r="E88" s="4">
        <v>0</v>
      </c>
      <c r="F88" s="4"/>
      <c r="G88" s="4"/>
      <c r="H88" s="4"/>
      <c r="I88" s="4"/>
      <c r="J88" s="4"/>
      <c r="K88" s="4"/>
      <c r="L88" s="4">
        <f t="shared" si="9"/>
        <v>0</v>
      </c>
      <c r="M88" s="120">
        <f t="shared" si="10"/>
        <v>0</v>
      </c>
    </row>
    <row r="89" spans="1:13" s="1" customFormat="1" ht="14.25">
      <c r="A89" s="119">
        <v>32395</v>
      </c>
      <c r="B89" s="54"/>
      <c r="C89" s="156" t="s">
        <v>218</v>
      </c>
      <c r="D89" s="85">
        <f t="shared" si="8"/>
        <v>0</v>
      </c>
      <c r="E89" s="4">
        <v>0</v>
      </c>
      <c r="F89" s="4"/>
      <c r="G89" s="4"/>
      <c r="H89" s="4"/>
      <c r="I89" s="4"/>
      <c r="J89" s="4"/>
      <c r="K89" s="4"/>
      <c r="L89" s="4">
        <f t="shared" si="9"/>
        <v>0</v>
      </c>
      <c r="M89" s="120">
        <f t="shared" si="10"/>
        <v>0</v>
      </c>
    </row>
    <row r="90" spans="1:13" s="1" customFormat="1" ht="14.25">
      <c r="A90" s="119">
        <v>32396</v>
      </c>
      <c r="B90" s="54"/>
      <c r="C90" s="156" t="s">
        <v>219</v>
      </c>
      <c r="D90" s="85">
        <f t="shared" si="8"/>
        <v>4700</v>
      </c>
      <c r="E90" s="4">
        <v>4700</v>
      </c>
      <c r="F90" s="4"/>
      <c r="G90" s="4"/>
      <c r="H90" s="4"/>
      <c r="I90" s="4"/>
      <c r="J90" s="4"/>
      <c r="K90" s="4"/>
      <c r="L90" s="4">
        <f t="shared" si="9"/>
        <v>4700</v>
      </c>
      <c r="M90" s="120">
        <f t="shared" si="10"/>
        <v>4700</v>
      </c>
    </row>
    <row r="91" spans="1:13" s="1" customFormat="1" ht="14.25">
      <c r="A91" s="119">
        <v>32399</v>
      </c>
      <c r="B91" s="54"/>
      <c r="C91" s="156" t="s">
        <v>174</v>
      </c>
      <c r="D91" s="85">
        <f t="shared" si="8"/>
        <v>300</v>
      </c>
      <c r="E91" s="4">
        <v>300</v>
      </c>
      <c r="F91" s="4"/>
      <c r="G91" s="4"/>
      <c r="H91" s="4"/>
      <c r="I91" s="4"/>
      <c r="J91" s="4"/>
      <c r="K91" s="4"/>
      <c r="L91" s="4">
        <f t="shared" si="9"/>
        <v>300</v>
      </c>
      <c r="M91" s="120">
        <f t="shared" si="10"/>
        <v>300</v>
      </c>
    </row>
    <row r="92" spans="1:13" s="1" customFormat="1" ht="27">
      <c r="A92" s="121">
        <v>324</v>
      </c>
      <c r="B92" s="68"/>
      <c r="C92" s="157" t="s">
        <v>64</v>
      </c>
      <c r="D92" s="84">
        <f t="shared" si="8"/>
        <v>0</v>
      </c>
      <c r="E92" s="17">
        <f>SUM(E93)</f>
        <v>0</v>
      </c>
      <c r="F92" s="63"/>
      <c r="G92" s="63"/>
      <c r="H92" s="63"/>
      <c r="I92" s="63"/>
      <c r="J92" s="63"/>
      <c r="K92" s="63"/>
      <c r="L92" s="63">
        <f aca="true" t="shared" si="11" ref="L92:L126">(D92)</f>
        <v>0</v>
      </c>
      <c r="M92" s="122">
        <f aca="true" t="shared" si="12" ref="M92:M126">(D92)</f>
        <v>0</v>
      </c>
    </row>
    <row r="93" spans="1:13" s="1" customFormat="1" ht="27">
      <c r="A93" s="117">
        <v>3241</v>
      </c>
      <c r="B93" s="55">
        <v>477</v>
      </c>
      <c r="C93" s="155" t="s">
        <v>64</v>
      </c>
      <c r="D93" s="85">
        <f t="shared" si="8"/>
        <v>0</v>
      </c>
      <c r="E93" s="3">
        <f>(E94+E95)</f>
        <v>0</v>
      </c>
      <c r="F93" s="4"/>
      <c r="G93" s="4"/>
      <c r="H93" s="4"/>
      <c r="I93" s="4"/>
      <c r="J93" s="4"/>
      <c r="K93" s="4"/>
      <c r="L93" s="4">
        <f t="shared" si="11"/>
        <v>0</v>
      </c>
      <c r="M93" s="120">
        <f t="shared" si="12"/>
        <v>0</v>
      </c>
    </row>
    <row r="94" spans="1:13" s="1" customFormat="1" ht="14.25">
      <c r="A94" s="119">
        <v>32411</v>
      </c>
      <c r="B94" s="54"/>
      <c r="C94" s="156" t="s">
        <v>175</v>
      </c>
      <c r="D94" s="85">
        <f t="shared" si="8"/>
        <v>0</v>
      </c>
      <c r="E94" s="4">
        <v>0</v>
      </c>
      <c r="F94" s="4"/>
      <c r="G94" s="4"/>
      <c r="H94" s="4"/>
      <c r="I94" s="4"/>
      <c r="J94" s="4"/>
      <c r="K94" s="4"/>
      <c r="L94" s="4">
        <f t="shared" si="11"/>
        <v>0</v>
      </c>
      <c r="M94" s="120">
        <f t="shared" si="12"/>
        <v>0</v>
      </c>
    </row>
    <row r="95" spans="1:13" s="1" customFormat="1" ht="14.25">
      <c r="A95" s="119">
        <v>32412</v>
      </c>
      <c r="B95" s="54"/>
      <c r="C95" s="156" t="s">
        <v>176</v>
      </c>
      <c r="D95" s="85">
        <f t="shared" si="8"/>
        <v>0</v>
      </c>
      <c r="E95" s="4">
        <v>0</v>
      </c>
      <c r="F95" s="4"/>
      <c r="G95" s="4"/>
      <c r="H95" s="4"/>
      <c r="I95" s="4"/>
      <c r="J95" s="4"/>
      <c r="K95" s="4"/>
      <c r="L95" s="4">
        <f t="shared" si="11"/>
        <v>0</v>
      </c>
      <c r="M95" s="120">
        <f t="shared" si="12"/>
        <v>0</v>
      </c>
    </row>
    <row r="96" spans="1:13" s="1" customFormat="1" ht="14.25">
      <c r="A96" s="121">
        <v>329</v>
      </c>
      <c r="B96" s="62"/>
      <c r="C96" s="157" t="s">
        <v>30</v>
      </c>
      <c r="D96" s="84">
        <f t="shared" si="8"/>
        <v>3000</v>
      </c>
      <c r="E96" s="17">
        <f>(E97+E101+E103+E106+E111)</f>
        <v>3000</v>
      </c>
      <c r="F96" s="63"/>
      <c r="G96" s="63"/>
      <c r="H96" s="63"/>
      <c r="I96" s="17"/>
      <c r="J96" s="63"/>
      <c r="K96" s="63"/>
      <c r="L96" s="63">
        <f t="shared" si="11"/>
        <v>3000</v>
      </c>
      <c r="M96" s="122">
        <f t="shared" si="12"/>
        <v>3000</v>
      </c>
    </row>
    <row r="97" spans="1:13" s="1" customFormat="1" ht="14.25">
      <c r="A97" s="117">
        <v>3292</v>
      </c>
      <c r="B97" s="55">
        <v>478</v>
      </c>
      <c r="C97" s="155" t="s">
        <v>65</v>
      </c>
      <c r="D97" s="85">
        <f t="shared" si="8"/>
        <v>0</v>
      </c>
      <c r="E97" s="3">
        <f>(E98+E99+E100)</f>
        <v>0</v>
      </c>
      <c r="F97" s="4"/>
      <c r="G97" s="4"/>
      <c r="H97" s="4"/>
      <c r="I97" s="4"/>
      <c r="J97" s="4"/>
      <c r="K97" s="4"/>
      <c r="L97" s="4">
        <f t="shared" si="11"/>
        <v>0</v>
      </c>
      <c r="M97" s="120">
        <f t="shared" si="12"/>
        <v>0</v>
      </c>
    </row>
    <row r="98" spans="1:13" s="1" customFormat="1" ht="14.25">
      <c r="A98" s="119">
        <v>32921</v>
      </c>
      <c r="B98" s="54"/>
      <c r="C98" s="156" t="s">
        <v>220</v>
      </c>
      <c r="D98" s="85">
        <f t="shared" si="8"/>
        <v>0</v>
      </c>
      <c r="E98" s="4">
        <v>0</v>
      </c>
      <c r="F98" s="4"/>
      <c r="G98" s="4"/>
      <c r="H98" s="4"/>
      <c r="I98" s="4"/>
      <c r="J98" s="4"/>
      <c r="K98" s="4"/>
      <c r="L98" s="4">
        <f t="shared" si="11"/>
        <v>0</v>
      </c>
      <c r="M98" s="120">
        <f t="shared" si="12"/>
        <v>0</v>
      </c>
    </row>
    <row r="99" spans="1:13" s="1" customFormat="1" ht="14.25">
      <c r="A99" s="119">
        <v>32922</v>
      </c>
      <c r="B99" s="54"/>
      <c r="C99" s="156" t="s">
        <v>221</v>
      </c>
      <c r="D99" s="85">
        <f t="shared" si="8"/>
        <v>0</v>
      </c>
      <c r="E99" s="4">
        <v>0</v>
      </c>
      <c r="F99" s="4"/>
      <c r="G99" s="4"/>
      <c r="H99" s="4"/>
      <c r="I99" s="4"/>
      <c r="J99" s="4"/>
      <c r="K99" s="4"/>
      <c r="L99" s="4">
        <f t="shared" si="11"/>
        <v>0</v>
      </c>
      <c r="M99" s="120">
        <f t="shared" si="12"/>
        <v>0</v>
      </c>
    </row>
    <row r="100" spans="1:13" s="1" customFormat="1" ht="14.25">
      <c r="A100" s="119">
        <v>32923</v>
      </c>
      <c r="B100" s="54"/>
      <c r="C100" s="156" t="s">
        <v>222</v>
      </c>
      <c r="D100" s="85">
        <f t="shared" si="8"/>
        <v>0</v>
      </c>
      <c r="E100" s="4">
        <v>0</v>
      </c>
      <c r="F100" s="4"/>
      <c r="G100" s="4"/>
      <c r="H100" s="4"/>
      <c r="I100" s="4"/>
      <c r="J100" s="4"/>
      <c r="K100" s="4"/>
      <c r="L100" s="4">
        <f t="shared" si="11"/>
        <v>0</v>
      </c>
      <c r="M100" s="120">
        <f t="shared" si="12"/>
        <v>0</v>
      </c>
    </row>
    <row r="101" spans="1:13" s="1" customFormat="1" ht="14.25">
      <c r="A101" s="117">
        <v>3293</v>
      </c>
      <c r="B101" s="55">
        <v>479</v>
      </c>
      <c r="C101" s="155" t="s">
        <v>66</v>
      </c>
      <c r="D101" s="85">
        <f t="shared" si="8"/>
        <v>1500</v>
      </c>
      <c r="E101" s="3">
        <f>(E102)</f>
        <v>1500</v>
      </c>
      <c r="F101" s="4"/>
      <c r="G101" s="4"/>
      <c r="H101" s="4"/>
      <c r="I101" s="4"/>
      <c r="J101" s="4"/>
      <c r="K101" s="4"/>
      <c r="L101" s="4">
        <f t="shared" si="11"/>
        <v>1500</v>
      </c>
      <c r="M101" s="120">
        <f t="shared" si="12"/>
        <v>1500</v>
      </c>
    </row>
    <row r="102" spans="1:13" s="1" customFormat="1" ht="14.25">
      <c r="A102" s="119">
        <v>32931</v>
      </c>
      <c r="B102" s="54"/>
      <c r="C102" s="156" t="s">
        <v>66</v>
      </c>
      <c r="D102" s="85">
        <f t="shared" si="8"/>
        <v>1500</v>
      </c>
      <c r="E102" s="4">
        <v>1500</v>
      </c>
      <c r="F102" s="4"/>
      <c r="G102" s="4"/>
      <c r="H102" s="4"/>
      <c r="I102" s="4"/>
      <c r="J102" s="4"/>
      <c r="K102" s="4"/>
      <c r="L102" s="4">
        <f t="shared" si="11"/>
        <v>1500</v>
      </c>
      <c r="M102" s="120">
        <f t="shared" si="12"/>
        <v>1500</v>
      </c>
    </row>
    <row r="103" spans="1:13" s="1" customFormat="1" ht="14.25">
      <c r="A103" s="117">
        <v>3294</v>
      </c>
      <c r="B103" s="55">
        <v>480</v>
      </c>
      <c r="C103" s="155" t="s">
        <v>67</v>
      </c>
      <c r="D103" s="85">
        <f t="shared" si="8"/>
        <v>0</v>
      </c>
      <c r="E103" s="3">
        <f>(E104+E105)</f>
        <v>0</v>
      </c>
      <c r="F103" s="4"/>
      <c r="G103" s="4"/>
      <c r="H103" s="4"/>
      <c r="I103" s="4"/>
      <c r="J103" s="4"/>
      <c r="K103" s="4"/>
      <c r="L103" s="4">
        <f t="shared" si="11"/>
        <v>0</v>
      </c>
      <c r="M103" s="120">
        <f t="shared" si="12"/>
        <v>0</v>
      </c>
    </row>
    <row r="104" spans="1:13" s="1" customFormat="1" ht="14.25">
      <c r="A104" s="119">
        <v>32941</v>
      </c>
      <c r="B104" s="54"/>
      <c r="C104" s="156" t="s">
        <v>177</v>
      </c>
      <c r="D104" s="85">
        <f t="shared" si="8"/>
        <v>0</v>
      </c>
      <c r="E104" s="4">
        <v>0</v>
      </c>
      <c r="F104" s="4"/>
      <c r="G104" s="4"/>
      <c r="H104" s="4"/>
      <c r="I104" s="4"/>
      <c r="J104" s="4"/>
      <c r="K104" s="4"/>
      <c r="L104" s="4">
        <f t="shared" si="11"/>
        <v>0</v>
      </c>
      <c r="M104" s="120">
        <f t="shared" si="12"/>
        <v>0</v>
      </c>
    </row>
    <row r="105" spans="1:13" s="1" customFormat="1" ht="14.25">
      <c r="A105" s="119">
        <v>32942</v>
      </c>
      <c r="B105" s="54"/>
      <c r="C105" s="156" t="s">
        <v>223</v>
      </c>
      <c r="D105" s="85">
        <f t="shared" si="8"/>
        <v>0</v>
      </c>
      <c r="E105" s="4">
        <v>0</v>
      </c>
      <c r="F105" s="4"/>
      <c r="G105" s="4"/>
      <c r="H105" s="4"/>
      <c r="I105" s="4"/>
      <c r="J105" s="4"/>
      <c r="K105" s="4"/>
      <c r="L105" s="4">
        <f t="shared" si="11"/>
        <v>0</v>
      </c>
      <c r="M105" s="120">
        <f t="shared" si="12"/>
        <v>0</v>
      </c>
    </row>
    <row r="106" spans="1:13" s="1" customFormat="1" ht="14.25">
      <c r="A106" s="117">
        <v>3295</v>
      </c>
      <c r="B106" s="55">
        <v>481</v>
      </c>
      <c r="C106" s="155" t="s">
        <v>68</v>
      </c>
      <c r="D106" s="85">
        <f t="shared" si="8"/>
        <v>0</v>
      </c>
      <c r="E106" s="3">
        <f>(E107+E108+E109+E110)</f>
        <v>0</v>
      </c>
      <c r="F106" s="4"/>
      <c r="G106" s="4"/>
      <c r="H106" s="4"/>
      <c r="I106" s="4"/>
      <c r="J106" s="4"/>
      <c r="K106" s="4"/>
      <c r="L106" s="4">
        <f t="shared" si="11"/>
        <v>0</v>
      </c>
      <c r="M106" s="120">
        <f t="shared" si="12"/>
        <v>0</v>
      </c>
    </row>
    <row r="107" spans="1:13" s="1" customFormat="1" ht="14.25">
      <c r="A107" s="119">
        <v>32951</v>
      </c>
      <c r="B107" s="54"/>
      <c r="C107" s="156" t="s">
        <v>224</v>
      </c>
      <c r="D107" s="85">
        <f t="shared" si="8"/>
        <v>0</v>
      </c>
      <c r="E107" s="4">
        <v>0</v>
      </c>
      <c r="F107" s="4"/>
      <c r="G107" s="4"/>
      <c r="H107" s="4"/>
      <c r="I107" s="4"/>
      <c r="J107" s="4"/>
      <c r="K107" s="4"/>
      <c r="L107" s="4">
        <f t="shared" si="11"/>
        <v>0</v>
      </c>
      <c r="M107" s="120">
        <f t="shared" si="12"/>
        <v>0</v>
      </c>
    </row>
    <row r="108" spans="1:13" s="1" customFormat="1" ht="14.25">
      <c r="A108" s="119">
        <v>32952</v>
      </c>
      <c r="B108" s="54"/>
      <c r="C108" s="156" t="s">
        <v>225</v>
      </c>
      <c r="D108" s="85">
        <f t="shared" si="8"/>
        <v>0</v>
      </c>
      <c r="E108" s="4">
        <v>0</v>
      </c>
      <c r="F108" s="4"/>
      <c r="G108" s="3"/>
      <c r="H108" s="4"/>
      <c r="I108" s="4"/>
      <c r="J108" s="4"/>
      <c r="K108" s="4"/>
      <c r="L108" s="4">
        <f t="shared" si="11"/>
        <v>0</v>
      </c>
      <c r="M108" s="120">
        <f t="shared" si="12"/>
        <v>0</v>
      </c>
    </row>
    <row r="109" spans="1:13" s="1" customFormat="1" ht="14.25">
      <c r="A109" s="119">
        <v>32953</v>
      </c>
      <c r="B109" s="54"/>
      <c r="C109" s="156" t="s">
        <v>178</v>
      </c>
      <c r="D109" s="85">
        <f t="shared" si="8"/>
        <v>0</v>
      </c>
      <c r="E109" s="4">
        <v>0</v>
      </c>
      <c r="F109" s="4"/>
      <c r="G109" s="4"/>
      <c r="H109" s="4"/>
      <c r="I109" s="4"/>
      <c r="J109" s="4"/>
      <c r="K109" s="4"/>
      <c r="L109" s="4">
        <f t="shared" si="11"/>
        <v>0</v>
      </c>
      <c r="M109" s="120">
        <f t="shared" si="12"/>
        <v>0</v>
      </c>
    </row>
    <row r="110" spans="1:13" s="1" customFormat="1" ht="14.25">
      <c r="A110" s="119">
        <v>32954</v>
      </c>
      <c r="B110" s="54"/>
      <c r="C110" s="156" t="s">
        <v>226</v>
      </c>
      <c r="D110" s="85">
        <f t="shared" si="8"/>
        <v>0</v>
      </c>
      <c r="E110" s="4">
        <v>0</v>
      </c>
      <c r="F110" s="4"/>
      <c r="G110" s="4"/>
      <c r="H110" s="4"/>
      <c r="I110" s="4"/>
      <c r="J110" s="4"/>
      <c r="K110" s="4"/>
      <c r="L110" s="4">
        <f t="shared" si="11"/>
        <v>0</v>
      </c>
      <c r="M110" s="120">
        <f t="shared" si="12"/>
        <v>0</v>
      </c>
    </row>
    <row r="111" spans="1:13" s="1" customFormat="1" ht="14.25">
      <c r="A111" s="117">
        <v>3299</v>
      </c>
      <c r="B111" s="55">
        <v>482</v>
      </c>
      <c r="C111" s="155" t="s">
        <v>30</v>
      </c>
      <c r="D111" s="85">
        <f t="shared" si="8"/>
        <v>1500</v>
      </c>
      <c r="E111" s="3">
        <f>(E112+E113)</f>
        <v>1500</v>
      </c>
      <c r="F111" s="4"/>
      <c r="G111" s="4"/>
      <c r="H111" s="4"/>
      <c r="I111" s="3"/>
      <c r="J111" s="4"/>
      <c r="K111" s="4"/>
      <c r="L111" s="4">
        <f t="shared" si="11"/>
        <v>1500</v>
      </c>
      <c r="M111" s="120">
        <f t="shared" si="12"/>
        <v>1500</v>
      </c>
    </row>
    <row r="112" spans="1:13" s="1" customFormat="1" ht="27">
      <c r="A112" s="119">
        <v>32991</v>
      </c>
      <c r="B112" s="54"/>
      <c r="C112" s="156" t="s">
        <v>227</v>
      </c>
      <c r="D112" s="85">
        <f t="shared" si="8"/>
        <v>1000</v>
      </c>
      <c r="E112" s="4">
        <v>1000</v>
      </c>
      <c r="F112" s="4"/>
      <c r="G112" s="4"/>
      <c r="H112" s="4"/>
      <c r="I112" s="4"/>
      <c r="J112" s="4"/>
      <c r="K112" s="4"/>
      <c r="L112" s="4">
        <f t="shared" si="11"/>
        <v>1000</v>
      </c>
      <c r="M112" s="120">
        <f t="shared" si="12"/>
        <v>1000</v>
      </c>
    </row>
    <row r="113" spans="1:13" s="1" customFormat="1" ht="14.25">
      <c r="A113" s="119">
        <v>32999</v>
      </c>
      <c r="B113" s="54"/>
      <c r="C113" s="156" t="s">
        <v>30</v>
      </c>
      <c r="D113" s="85">
        <f t="shared" si="8"/>
        <v>500</v>
      </c>
      <c r="E113" s="4">
        <v>500</v>
      </c>
      <c r="F113" s="4"/>
      <c r="G113" s="4"/>
      <c r="H113" s="4"/>
      <c r="I113" s="4"/>
      <c r="J113" s="4"/>
      <c r="K113" s="4"/>
      <c r="L113" s="4">
        <f t="shared" si="11"/>
        <v>500</v>
      </c>
      <c r="M113" s="120">
        <f t="shared" si="12"/>
        <v>500</v>
      </c>
    </row>
    <row r="114" spans="1:13" s="1" customFormat="1" ht="14.25">
      <c r="A114" s="113">
        <v>34</v>
      </c>
      <c r="B114" s="65"/>
      <c r="C114" s="160" t="s">
        <v>69</v>
      </c>
      <c r="D114" s="83">
        <f t="shared" si="8"/>
        <v>0</v>
      </c>
      <c r="E114" s="15">
        <f>(E115)</f>
        <v>0</v>
      </c>
      <c r="F114" s="15"/>
      <c r="G114" s="15"/>
      <c r="H114" s="15"/>
      <c r="I114" s="15"/>
      <c r="J114" s="15"/>
      <c r="K114" s="15"/>
      <c r="L114" s="37">
        <f t="shared" si="11"/>
        <v>0</v>
      </c>
      <c r="M114" s="123">
        <f t="shared" si="12"/>
        <v>0</v>
      </c>
    </row>
    <row r="115" spans="1:13" s="1" customFormat="1" ht="14.25">
      <c r="A115" s="121">
        <v>343</v>
      </c>
      <c r="B115" s="62"/>
      <c r="C115" s="157" t="s">
        <v>31</v>
      </c>
      <c r="D115" s="84">
        <f t="shared" si="8"/>
        <v>0</v>
      </c>
      <c r="E115" s="17">
        <f>(E116+E119+E124)</f>
        <v>0</v>
      </c>
      <c r="F115" s="63"/>
      <c r="G115" s="63"/>
      <c r="H115" s="63"/>
      <c r="I115" s="63"/>
      <c r="J115" s="63"/>
      <c r="K115" s="63"/>
      <c r="L115" s="63">
        <f t="shared" si="11"/>
        <v>0</v>
      </c>
      <c r="M115" s="122">
        <f t="shared" si="12"/>
        <v>0</v>
      </c>
    </row>
    <row r="116" spans="1:13" s="1" customFormat="1" ht="27">
      <c r="A116" s="117">
        <v>3431</v>
      </c>
      <c r="B116" s="55">
        <v>483</v>
      </c>
      <c r="C116" s="155" t="s">
        <v>70</v>
      </c>
      <c r="D116" s="85">
        <f t="shared" si="8"/>
        <v>0</v>
      </c>
      <c r="E116" s="3">
        <f>(E117+E118)</f>
        <v>0</v>
      </c>
      <c r="F116" s="4"/>
      <c r="G116" s="4"/>
      <c r="H116" s="4"/>
      <c r="I116" s="4"/>
      <c r="J116" s="4"/>
      <c r="K116" s="4"/>
      <c r="L116" s="4">
        <f t="shared" si="11"/>
        <v>0</v>
      </c>
      <c r="M116" s="120">
        <f t="shared" si="12"/>
        <v>0</v>
      </c>
    </row>
    <row r="117" spans="1:13" s="1" customFormat="1" ht="14.25">
      <c r="A117" s="119">
        <v>34311</v>
      </c>
      <c r="B117" s="54"/>
      <c r="C117" s="156" t="s">
        <v>180</v>
      </c>
      <c r="D117" s="85">
        <f t="shared" si="8"/>
        <v>0</v>
      </c>
      <c r="E117" s="4">
        <v>0</v>
      </c>
      <c r="F117" s="4"/>
      <c r="G117" s="4"/>
      <c r="H117" s="4"/>
      <c r="I117" s="4"/>
      <c r="J117" s="4"/>
      <c r="K117" s="4"/>
      <c r="L117" s="4">
        <f t="shared" si="11"/>
        <v>0</v>
      </c>
      <c r="M117" s="120">
        <f t="shared" si="12"/>
        <v>0</v>
      </c>
    </row>
    <row r="118" spans="1:13" s="1" customFormat="1" ht="14.25">
      <c r="A118" s="119">
        <v>34312</v>
      </c>
      <c r="B118" s="54"/>
      <c r="C118" s="156" t="s">
        <v>181</v>
      </c>
      <c r="D118" s="85">
        <f aca="true" t="shared" si="13" ref="D118:D181">(E118+F118+G118+H118+I118+J118+K118)</f>
        <v>0</v>
      </c>
      <c r="E118" s="4">
        <v>0</v>
      </c>
      <c r="F118" s="4"/>
      <c r="G118" s="4"/>
      <c r="H118" s="4"/>
      <c r="I118" s="4"/>
      <c r="J118" s="4"/>
      <c r="K118" s="4"/>
      <c r="L118" s="4">
        <f t="shared" si="11"/>
        <v>0</v>
      </c>
      <c r="M118" s="120">
        <f t="shared" si="12"/>
        <v>0</v>
      </c>
    </row>
    <row r="119" spans="1:13" s="1" customFormat="1" ht="14.25">
      <c r="A119" s="117">
        <v>3433</v>
      </c>
      <c r="B119" s="55">
        <v>484</v>
      </c>
      <c r="C119" s="155" t="s">
        <v>71</v>
      </c>
      <c r="D119" s="85">
        <f t="shared" si="13"/>
        <v>0</v>
      </c>
      <c r="E119" s="3">
        <f>(E120+E121+E122+E123)</f>
        <v>0</v>
      </c>
      <c r="F119" s="4"/>
      <c r="G119" s="4"/>
      <c r="H119" s="4"/>
      <c r="I119" s="4"/>
      <c r="J119" s="4"/>
      <c r="K119" s="4"/>
      <c r="L119" s="4">
        <f t="shared" si="11"/>
        <v>0</v>
      </c>
      <c r="M119" s="120">
        <f t="shared" si="12"/>
        <v>0</v>
      </c>
    </row>
    <row r="120" spans="1:13" s="1" customFormat="1" ht="14.25">
      <c r="A120" s="119">
        <v>34331</v>
      </c>
      <c r="B120" s="54"/>
      <c r="C120" s="156" t="s">
        <v>228</v>
      </c>
      <c r="D120" s="85">
        <f t="shared" si="13"/>
        <v>0</v>
      </c>
      <c r="E120" s="4">
        <v>0</v>
      </c>
      <c r="F120" s="4"/>
      <c r="G120" s="4"/>
      <c r="H120" s="4"/>
      <c r="I120" s="4"/>
      <c r="J120" s="4"/>
      <c r="K120" s="4"/>
      <c r="L120" s="4">
        <f t="shared" si="11"/>
        <v>0</v>
      </c>
      <c r="M120" s="120">
        <f t="shared" si="12"/>
        <v>0</v>
      </c>
    </row>
    <row r="121" spans="1:13" s="1" customFormat="1" ht="14.25">
      <c r="A121" s="119">
        <v>34332</v>
      </c>
      <c r="B121" s="54"/>
      <c r="C121" s="156" t="s">
        <v>229</v>
      </c>
      <c r="D121" s="85">
        <f t="shared" si="13"/>
        <v>0</v>
      </c>
      <c r="E121" s="4">
        <v>0</v>
      </c>
      <c r="F121" s="4"/>
      <c r="G121" s="4"/>
      <c r="H121" s="4"/>
      <c r="I121" s="4"/>
      <c r="J121" s="4"/>
      <c r="K121" s="4"/>
      <c r="L121" s="4">
        <f t="shared" si="11"/>
        <v>0</v>
      </c>
      <c r="M121" s="120">
        <f t="shared" si="12"/>
        <v>0</v>
      </c>
    </row>
    <row r="122" spans="1:13" s="1" customFormat="1" ht="14.25">
      <c r="A122" s="119">
        <v>34333</v>
      </c>
      <c r="B122" s="54"/>
      <c r="C122" s="156" t="s">
        <v>230</v>
      </c>
      <c r="D122" s="85">
        <f t="shared" si="13"/>
        <v>0</v>
      </c>
      <c r="E122" s="4">
        <v>0</v>
      </c>
      <c r="F122" s="4"/>
      <c r="G122" s="4"/>
      <c r="H122" s="4"/>
      <c r="I122" s="4"/>
      <c r="J122" s="4"/>
      <c r="K122" s="4"/>
      <c r="L122" s="4">
        <f t="shared" si="11"/>
        <v>0</v>
      </c>
      <c r="M122" s="120">
        <f t="shared" si="12"/>
        <v>0</v>
      </c>
    </row>
    <row r="123" spans="1:13" s="1" customFormat="1" ht="14.25">
      <c r="A123" s="119">
        <v>34339</v>
      </c>
      <c r="B123" s="54"/>
      <c r="C123" s="156" t="s">
        <v>231</v>
      </c>
      <c r="D123" s="85">
        <f t="shared" si="13"/>
        <v>0</v>
      </c>
      <c r="E123" s="4">
        <v>0</v>
      </c>
      <c r="F123" s="4"/>
      <c r="G123" s="4"/>
      <c r="H123" s="4"/>
      <c r="I123" s="4"/>
      <c r="J123" s="4"/>
      <c r="K123" s="4"/>
      <c r="L123" s="4">
        <f t="shared" si="11"/>
        <v>0</v>
      </c>
      <c r="M123" s="120">
        <f t="shared" si="12"/>
        <v>0</v>
      </c>
    </row>
    <row r="124" spans="1:13" s="1" customFormat="1" ht="14.25">
      <c r="A124" s="117">
        <v>3434</v>
      </c>
      <c r="B124" s="55">
        <v>485</v>
      </c>
      <c r="C124" s="155" t="s">
        <v>72</v>
      </c>
      <c r="D124" s="85">
        <f t="shared" si="13"/>
        <v>0</v>
      </c>
      <c r="E124" s="3">
        <f>(E125)</f>
        <v>0</v>
      </c>
      <c r="F124" s="4"/>
      <c r="G124" s="4"/>
      <c r="H124" s="4"/>
      <c r="I124" s="4"/>
      <c r="J124" s="4"/>
      <c r="K124" s="4"/>
      <c r="L124" s="4">
        <f t="shared" si="11"/>
        <v>0</v>
      </c>
      <c r="M124" s="120">
        <f t="shared" si="12"/>
        <v>0</v>
      </c>
    </row>
    <row r="125" spans="1:13" s="1" customFormat="1" ht="14.25">
      <c r="A125" s="119">
        <v>34349</v>
      </c>
      <c r="B125" s="54"/>
      <c r="C125" s="156" t="s">
        <v>72</v>
      </c>
      <c r="D125" s="85">
        <f t="shared" si="13"/>
        <v>0</v>
      </c>
      <c r="E125" s="4">
        <v>0</v>
      </c>
      <c r="F125" s="4"/>
      <c r="G125" s="4"/>
      <c r="H125" s="4"/>
      <c r="I125" s="4"/>
      <c r="J125" s="4"/>
      <c r="K125" s="4"/>
      <c r="L125" s="4">
        <f t="shared" si="11"/>
        <v>0</v>
      </c>
      <c r="M125" s="120">
        <f t="shared" si="12"/>
        <v>0</v>
      </c>
    </row>
    <row r="126" spans="1:13" ht="27">
      <c r="A126" s="124" t="s">
        <v>81</v>
      </c>
      <c r="B126" s="92"/>
      <c r="C126" s="151" t="s">
        <v>82</v>
      </c>
      <c r="D126" s="88">
        <f t="shared" si="13"/>
        <v>323624</v>
      </c>
      <c r="E126" s="41">
        <f>SUM(E127)</f>
        <v>323624</v>
      </c>
      <c r="F126" s="41"/>
      <c r="G126" s="41"/>
      <c r="H126" s="41"/>
      <c r="I126" s="41"/>
      <c r="J126" s="41"/>
      <c r="K126" s="41"/>
      <c r="L126" s="42">
        <f t="shared" si="11"/>
        <v>323624</v>
      </c>
      <c r="M126" s="110">
        <f t="shared" si="12"/>
        <v>323624</v>
      </c>
    </row>
    <row r="127" spans="1:13" s="1" customFormat="1" ht="14.25">
      <c r="A127" s="111">
        <v>3</v>
      </c>
      <c r="B127" s="69"/>
      <c r="C127" s="161" t="s">
        <v>46</v>
      </c>
      <c r="D127" s="76">
        <f t="shared" si="13"/>
        <v>323624</v>
      </c>
      <c r="E127" s="35">
        <f>(E128)</f>
        <v>323624</v>
      </c>
      <c r="F127" s="36"/>
      <c r="G127" s="36"/>
      <c r="H127" s="36"/>
      <c r="I127" s="36"/>
      <c r="J127" s="36"/>
      <c r="K127" s="36"/>
      <c r="L127" s="36">
        <f aca="true" t="shared" si="14" ref="L127:L144">(D127)</f>
        <v>323624</v>
      </c>
      <c r="M127" s="125">
        <f aca="true" t="shared" si="15" ref="M127:M144">(D127)</f>
        <v>323624</v>
      </c>
    </row>
    <row r="128" spans="1:13" s="1" customFormat="1" ht="14.25">
      <c r="A128" s="113">
        <v>32</v>
      </c>
      <c r="B128" s="65"/>
      <c r="C128" s="160" t="s">
        <v>26</v>
      </c>
      <c r="D128" s="83">
        <f t="shared" si="13"/>
        <v>323624</v>
      </c>
      <c r="E128" s="15">
        <f>(E129+E132+E137)</f>
        <v>323624</v>
      </c>
      <c r="F128" s="15"/>
      <c r="G128" s="15"/>
      <c r="H128" s="15"/>
      <c r="I128" s="15"/>
      <c r="J128" s="15"/>
      <c r="K128" s="15"/>
      <c r="L128" s="37">
        <f t="shared" si="14"/>
        <v>323624</v>
      </c>
      <c r="M128" s="123">
        <f t="shared" si="15"/>
        <v>323624</v>
      </c>
    </row>
    <row r="129" spans="1:13" s="1" customFormat="1" ht="14.25">
      <c r="A129" s="121">
        <v>321</v>
      </c>
      <c r="B129" s="62"/>
      <c r="C129" s="157" t="s">
        <v>27</v>
      </c>
      <c r="D129" s="84">
        <f t="shared" si="13"/>
        <v>200000</v>
      </c>
      <c r="E129" s="17">
        <f>SUM(E130)</f>
        <v>200000</v>
      </c>
      <c r="F129" s="17"/>
      <c r="G129" s="17"/>
      <c r="H129" s="17"/>
      <c r="I129" s="17"/>
      <c r="J129" s="17"/>
      <c r="K129" s="17"/>
      <c r="L129" s="63">
        <f t="shared" si="14"/>
        <v>200000</v>
      </c>
      <c r="M129" s="122">
        <f t="shared" si="15"/>
        <v>200000</v>
      </c>
    </row>
    <row r="130" spans="1:13" s="1" customFormat="1" ht="27">
      <c r="A130" s="117">
        <v>3212</v>
      </c>
      <c r="B130" s="55">
        <v>487</v>
      </c>
      <c r="C130" s="155" t="s">
        <v>83</v>
      </c>
      <c r="D130" s="85">
        <f t="shared" si="13"/>
        <v>200000</v>
      </c>
      <c r="E130" s="3">
        <f>(E131)</f>
        <v>200000</v>
      </c>
      <c r="F130" s="4"/>
      <c r="G130" s="4"/>
      <c r="H130" s="4"/>
      <c r="I130" s="4"/>
      <c r="J130" s="4"/>
      <c r="K130" s="4"/>
      <c r="L130" s="4">
        <f t="shared" si="14"/>
        <v>200000</v>
      </c>
      <c r="M130" s="120">
        <f t="shared" si="15"/>
        <v>200000</v>
      </c>
    </row>
    <row r="131" spans="1:13" s="1" customFormat="1" ht="27">
      <c r="A131" s="119">
        <v>32121</v>
      </c>
      <c r="B131" s="54"/>
      <c r="C131" s="156" t="s">
        <v>83</v>
      </c>
      <c r="D131" s="85">
        <f t="shared" si="13"/>
        <v>200000</v>
      </c>
      <c r="E131" s="4">
        <v>200000</v>
      </c>
      <c r="F131" s="4"/>
      <c r="G131" s="4"/>
      <c r="H131" s="4"/>
      <c r="I131" s="4"/>
      <c r="J131" s="4"/>
      <c r="K131" s="4"/>
      <c r="L131" s="4">
        <f>(D131)</f>
        <v>200000</v>
      </c>
      <c r="M131" s="120">
        <f>(D131)</f>
        <v>200000</v>
      </c>
    </row>
    <row r="132" spans="1:13" s="1" customFormat="1" ht="14.25">
      <c r="A132" s="121">
        <v>322</v>
      </c>
      <c r="B132" s="62"/>
      <c r="C132" s="157" t="s">
        <v>28</v>
      </c>
      <c r="D132" s="84">
        <f t="shared" si="13"/>
        <v>62154</v>
      </c>
      <c r="E132" s="17">
        <f>(E133+E136)</f>
        <v>62154</v>
      </c>
      <c r="F132" s="17"/>
      <c r="G132" s="17"/>
      <c r="H132" s="17"/>
      <c r="I132" s="17"/>
      <c r="J132" s="17"/>
      <c r="K132" s="17"/>
      <c r="L132" s="63">
        <f t="shared" si="14"/>
        <v>62154</v>
      </c>
      <c r="M132" s="122">
        <f t="shared" si="15"/>
        <v>62154</v>
      </c>
    </row>
    <row r="133" spans="1:13" s="1" customFormat="1" ht="14.25">
      <c r="A133" s="117">
        <v>3222</v>
      </c>
      <c r="B133" s="55">
        <v>488</v>
      </c>
      <c r="C133" s="155" t="s">
        <v>78</v>
      </c>
      <c r="D133" s="85">
        <f t="shared" si="13"/>
        <v>62154</v>
      </c>
      <c r="E133" s="3">
        <f>(E134+E135)</f>
        <v>62154</v>
      </c>
      <c r="F133" s="4"/>
      <c r="G133" s="4"/>
      <c r="H133" s="4"/>
      <c r="I133" s="4"/>
      <c r="J133" s="4"/>
      <c r="K133" s="4"/>
      <c r="L133" s="4">
        <f t="shared" si="14"/>
        <v>62154</v>
      </c>
      <c r="M133" s="120">
        <f t="shared" si="15"/>
        <v>62154</v>
      </c>
    </row>
    <row r="134" spans="1:13" s="1" customFormat="1" ht="14.25">
      <c r="A134" s="119">
        <v>32221</v>
      </c>
      <c r="B134" s="54"/>
      <c r="C134" s="156" t="s">
        <v>143</v>
      </c>
      <c r="D134" s="85">
        <f t="shared" si="13"/>
        <v>62154</v>
      </c>
      <c r="E134" s="4">
        <v>62154</v>
      </c>
      <c r="F134" s="4"/>
      <c r="G134" s="4"/>
      <c r="H134" s="4"/>
      <c r="I134" s="4"/>
      <c r="J134" s="4"/>
      <c r="K134" s="4"/>
      <c r="L134" s="4">
        <f>(D134)</f>
        <v>62154</v>
      </c>
      <c r="M134" s="120">
        <f>(D134)</f>
        <v>62154</v>
      </c>
    </row>
    <row r="135" spans="1:13" s="1" customFormat="1" ht="14.25">
      <c r="A135" s="119">
        <v>32229</v>
      </c>
      <c r="B135" s="54"/>
      <c r="C135" s="156" t="s">
        <v>183</v>
      </c>
      <c r="D135" s="85">
        <f t="shared" si="13"/>
        <v>0</v>
      </c>
      <c r="E135" s="4">
        <v>0</v>
      </c>
      <c r="F135" s="4"/>
      <c r="G135" s="4"/>
      <c r="H135" s="4"/>
      <c r="I135" s="4"/>
      <c r="J135" s="4"/>
      <c r="K135" s="4"/>
      <c r="L135" s="4">
        <f>(D135)</f>
        <v>0</v>
      </c>
      <c r="M135" s="120">
        <f>(D135)</f>
        <v>0</v>
      </c>
    </row>
    <row r="136" spans="1:13" s="1" customFormat="1" ht="14.25">
      <c r="A136" s="117">
        <v>3223</v>
      </c>
      <c r="B136" s="55">
        <v>489</v>
      </c>
      <c r="C136" s="155" t="s">
        <v>53</v>
      </c>
      <c r="D136" s="85">
        <f t="shared" si="13"/>
        <v>0</v>
      </c>
      <c r="E136" s="3">
        <v>0</v>
      </c>
      <c r="F136" s="4"/>
      <c r="G136" s="4"/>
      <c r="H136" s="4"/>
      <c r="I136" s="4"/>
      <c r="J136" s="4"/>
      <c r="K136" s="4"/>
      <c r="L136" s="4">
        <f t="shared" si="14"/>
        <v>0</v>
      </c>
      <c r="M136" s="120">
        <f t="shared" si="15"/>
        <v>0</v>
      </c>
    </row>
    <row r="137" spans="1:13" s="1" customFormat="1" ht="14.25">
      <c r="A137" s="121">
        <v>323</v>
      </c>
      <c r="B137" s="62"/>
      <c r="C137" s="157" t="s">
        <v>29</v>
      </c>
      <c r="D137" s="84">
        <f t="shared" si="13"/>
        <v>61470</v>
      </c>
      <c r="E137" s="17">
        <f>(E138+E141+E144)</f>
        <v>61470</v>
      </c>
      <c r="F137" s="17"/>
      <c r="G137" s="17"/>
      <c r="H137" s="17"/>
      <c r="I137" s="17"/>
      <c r="J137" s="17"/>
      <c r="K137" s="17"/>
      <c r="L137" s="63">
        <f t="shared" si="14"/>
        <v>61470</v>
      </c>
      <c r="M137" s="122">
        <f t="shared" si="15"/>
        <v>61470</v>
      </c>
    </row>
    <row r="138" spans="1:13" s="1" customFormat="1" ht="27">
      <c r="A138" s="117">
        <v>3232</v>
      </c>
      <c r="B138" s="55">
        <v>490</v>
      </c>
      <c r="C138" s="155" t="s">
        <v>47</v>
      </c>
      <c r="D138" s="85">
        <f t="shared" si="13"/>
        <v>39100</v>
      </c>
      <c r="E138" s="3">
        <f>(E139+E140)</f>
        <v>39100</v>
      </c>
      <c r="F138" s="4"/>
      <c r="G138" s="4"/>
      <c r="H138" s="4"/>
      <c r="I138" s="4"/>
      <c r="J138" s="4"/>
      <c r="K138" s="4"/>
      <c r="L138" s="4">
        <f t="shared" si="14"/>
        <v>39100</v>
      </c>
      <c r="M138" s="120">
        <f t="shared" si="15"/>
        <v>39100</v>
      </c>
    </row>
    <row r="139" spans="1:13" s="1" customFormat="1" ht="27">
      <c r="A139" s="119">
        <v>32321</v>
      </c>
      <c r="B139" s="54"/>
      <c r="C139" s="156" t="s">
        <v>184</v>
      </c>
      <c r="D139" s="85">
        <f t="shared" si="13"/>
        <v>19550</v>
      </c>
      <c r="E139" s="4">
        <v>19550</v>
      </c>
      <c r="F139" s="4"/>
      <c r="G139" s="4"/>
      <c r="H139" s="4"/>
      <c r="I139" s="4"/>
      <c r="J139" s="4"/>
      <c r="K139" s="4"/>
      <c r="L139" s="4">
        <f>(D139)</f>
        <v>19550</v>
      </c>
      <c r="M139" s="120">
        <f>(D139)</f>
        <v>19550</v>
      </c>
    </row>
    <row r="140" spans="1:13" s="1" customFormat="1" ht="27">
      <c r="A140" s="119">
        <v>32322</v>
      </c>
      <c r="B140" s="54"/>
      <c r="C140" s="156" t="s">
        <v>185</v>
      </c>
      <c r="D140" s="85">
        <f t="shared" si="13"/>
        <v>19550</v>
      </c>
      <c r="E140" s="4">
        <v>19550</v>
      </c>
      <c r="F140" s="4"/>
      <c r="G140" s="4"/>
      <c r="H140" s="4"/>
      <c r="I140" s="4"/>
      <c r="J140" s="4"/>
      <c r="K140" s="4"/>
      <c r="L140" s="4">
        <f>(D140)</f>
        <v>19550</v>
      </c>
      <c r="M140" s="120">
        <f>(D140)</f>
        <v>19550</v>
      </c>
    </row>
    <row r="141" spans="1:13" s="1" customFormat="1" ht="14.25">
      <c r="A141" s="117">
        <v>3234</v>
      </c>
      <c r="B141" s="55">
        <v>491</v>
      </c>
      <c r="C141" s="155" t="s">
        <v>59</v>
      </c>
      <c r="D141" s="85">
        <f t="shared" si="13"/>
        <v>12370</v>
      </c>
      <c r="E141" s="3">
        <f>(E142)</f>
        <v>12370</v>
      </c>
      <c r="F141" s="4"/>
      <c r="G141" s="4"/>
      <c r="H141" s="4"/>
      <c r="I141" s="4"/>
      <c r="J141" s="4"/>
      <c r="K141" s="4"/>
      <c r="L141" s="4">
        <f t="shared" si="14"/>
        <v>12370</v>
      </c>
      <c r="M141" s="120">
        <f t="shared" si="15"/>
        <v>12370</v>
      </c>
    </row>
    <row r="142" spans="1:13" s="1" customFormat="1" ht="14.25">
      <c r="A142" s="119">
        <v>32349</v>
      </c>
      <c r="B142" s="54"/>
      <c r="C142" s="156" t="s">
        <v>165</v>
      </c>
      <c r="D142" s="85">
        <f t="shared" si="13"/>
        <v>12370</v>
      </c>
      <c r="E142" s="4">
        <v>12370</v>
      </c>
      <c r="F142" s="4"/>
      <c r="G142" s="4"/>
      <c r="H142" s="4"/>
      <c r="I142" s="4"/>
      <c r="J142" s="4"/>
      <c r="K142" s="4"/>
      <c r="L142" s="4">
        <f>(D142)</f>
        <v>12370</v>
      </c>
      <c r="M142" s="120">
        <f>(D142)</f>
        <v>12370</v>
      </c>
    </row>
    <row r="143" spans="1:13" s="1" customFormat="1" ht="14.25">
      <c r="A143" s="117">
        <v>3235</v>
      </c>
      <c r="B143" s="55">
        <v>492</v>
      </c>
      <c r="C143" s="155" t="s">
        <v>60</v>
      </c>
      <c r="D143" s="85">
        <f t="shared" si="13"/>
        <v>0</v>
      </c>
      <c r="E143" s="3">
        <v>0</v>
      </c>
      <c r="F143" s="4"/>
      <c r="G143" s="4"/>
      <c r="H143" s="4"/>
      <c r="I143" s="4"/>
      <c r="J143" s="4"/>
      <c r="K143" s="4"/>
      <c r="L143" s="4">
        <f t="shared" si="14"/>
        <v>0</v>
      </c>
      <c r="M143" s="120">
        <f t="shared" si="15"/>
        <v>0</v>
      </c>
    </row>
    <row r="144" spans="1:13" s="1" customFormat="1" ht="14.25">
      <c r="A144" s="117">
        <v>3236</v>
      </c>
      <c r="B144" s="55">
        <v>493</v>
      </c>
      <c r="C144" s="155" t="s">
        <v>61</v>
      </c>
      <c r="D144" s="85">
        <f t="shared" si="13"/>
        <v>10000</v>
      </c>
      <c r="E144" s="3">
        <f>(E145)</f>
        <v>10000</v>
      </c>
      <c r="F144" s="4"/>
      <c r="G144" s="4"/>
      <c r="H144" s="4"/>
      <c r="I144" s="4"/>
      <c r="J144" s="4"/>
      <c r="K144" s="4"/>
      <c r="L144" s="4">
        <f t="shared" si="14"/>
        <v>10000</v>
      </c>
      <c r="M144" s="120">
        <f t="shared" si="15"/>
        <v>10000</v>
      </c>
    </row>
    <row r="145" spans="1:13" s="1" customFormat="1" ht="27">
      <c r="A145" s="119">
        <v>32361</v>
      </c>
      <c r="B145" s="54"/>
      <c r="C145" s="156" t="s">
        <v>168</v>
      </c>
      <c r="D145" s="85">
        <f t="shared" si="13"/>
        <v>10000</v>
      </c>
      <c r="E145" s="4">
        <v>10000</v>
      </c>
      <c r="F145" s="4"/>
      <c r="G145" s="4"/>
      <c r="H145" s="4"/>
      <c r="I145" s="4"/>
      <c r="J145" s="4"/>
      <c r="K145" s="4"/>
      <c r="L145" s="4">
        <f>(D145)</f>
        <v>10000</v>
      </c>
      <c r="M145" s="120">
        <f>(D145)</f>
        <v>10000</v>
      </c>
    </row>
    <row r="146" spans="1:13" s="1" customFormat="1" ht="41.25">
      <c r="A146" s="124" t="s">
        <v>129</v>
      </c>
      <c r="B146" s="92"/>
      <c r="C146" s="151" t="s">
        <v>119</v>
      </c>
      <c r="D146" s="88">
        <f t="shared" si="13"/>
        <v>0</v>
      </c>
      <c r="E146" s="41">
        <f>(E147)</f>
        <v>0</v>
      </c>
      <c r="F146" s="41"/>
      <c r="G146" s="99"/>
      <c r="H146" s="99"/>
      <c r="I146" s="99"/>
      <c r="J146" s="99"/>
      <c r="K146" s="99"/>
      <c r="L146" s="42">
        <f aca="true" t="shared" si="16" ref="L146:L153">(D146)</f>
        <v>0</v>
      </c>
      <c r="M146" s="110">
        <f aca="true" t="shared" si="17" ref="M146:M151">(D146)</f>
        <v>0</v>
      </c>
    </row>
    <row r="147" spans="1:13" s="1" customFormat="1" ht="14.25">
      <c r="A147" s="111">
        <v>4</v>
      </c>
      <c r="B147" s="71"/>
      <c r="C147" s="161" t="s">
        <v>34</v>
      </c>
      <c r="D147" s="76">
        <f t="shared" si="13"/>
        <v>0</v>
      </c>
      <c r="E147" s="35">
        <f>(E148)</f>
        <v>0</v>
      </c>
      <c r="F147" s="35"/>
      <c r="G147" s="70"/>
      <c r="H147" s="70"/>
      <c r="I147" s="70"/>
      <c r="J147" s="70"/>
      <c r="K147" s="70"/>
      <c r="L147" s="36">
        <f t="shared" si="16"/>
        <v>0</v>
      </c>
      <c r="M147" s="125">
        <f t="shared" si="17"/>
        <v>0</v>
      </c>
    </row>
    <row r="148" spans="1:13" s="1" customFormat="1" ht="27">
      <c r="A148" s="113">
        <v>42</v>
      </c>
      <c r="B148" s="73"/>
      <c r="C148" s="160" t="s">
        <v>40</v>
      </c>
      <c r="D148" s="83">
        <f t="shared" si="13"/>
        <v>0</v>
      </c>
      <c r="E148" s="15">
        <f>(E149)</f>
        <v>0</v>
      </c>
      <c r="F148" s="15"/>
      <c r="G148" s="74"/>
      <c r="H148" s="74"/>
      <c r="I148" s="74"/>
      <c r="J148" s="74"/>
      <c r="K148" s="74"/>
      <c r="L148" s="37">
        <f t="shared" si="16"/>
        <v>0</v>
      </c>
      <c r="M148" s="123">
        <f t="shared" si="17"/>
        <v>0</v>
      </c>
    </row>
    <row r="149" spans="1:13" s="1" customFormat="1" ht="27">
      <c r="A149" s="121">
        <v>424</v>
      </c>
      <c r="B149" s="68"/>
      <c r="C149" s="157" t="s">
        <v>99</v>
      </c>
      <c r="D149" s="84">
        <f t="shared" si="13"/>
        <v>0</v>
      </c>
      <c r="E149" s="17">
        <f>(E150)</f>
        <v>0</v>
      </c>
      <c r="F149" s="17"/>
      <c r="G149" s="72"/>
      <c r="H149" s="72"/>
      <c r="I149" s="72"/>
      <c r="J149" s="72"/>
      <c r="K149" s="72"/>
      <c r="L149" s="63">
        <f t="shared" si="16"/>
        <v>0</v>
      </c>
      <c r="M149" s="122">
        <f t="shared" si="17"/>
        <v>0</v>
      </c>
    </row>
    <row r="150" spans="1:13" s="47" customFormat="1" ht="14.25">
      <c r="A150" s="117">
        <v>4241</v>
      </c>
      <c r="B150" s="55"/>
      <c r="C150" s="155" t="s">
        <v>100</v>
      </c>
      <c r="D150" s="85">
        <f t="shared" si="13"/>
        <v>0</v>
      </c>
      <c r="E150" s="3">
        <f>(E151)</f>
        <v>0</v>
      </c>
      <c r="F150" s="3"/>
      <c r="G150" s="56"/>
      <c r="H150" s="56"/>
      <c r="I150" s="56"/>
      <c r="J150" s="56"/>
      <c r="K150" s="56"/>
      <c r="L150" s="4">
        <f t="shared" si="16"/>
        <v>0</v>
      </c>
      <c r="M150" s="120">
        <f t="shared" si="17"/>
        <v>0</v>
      </c>
    </row>
    <row r="151" spans="1:13" s="1" customFormat="1" ht="14.25">
      <c r="A151" s="119">
        <v>42411</v>
      </c>
      <c r="B151" s="54"/>
      <c r="C151" s="156" t="s">
        <v>100</v>
      </c>
      <c r="D151" s="85">
        <f t="shared" si="13"/>
        <v>0</v>
      </c>
      <c r="E151" s="4">
        <v>0</v>
      </c>
      <c r="F151" s="4"/>
      <c r="G151" s="57"/>
      <c r="H151" s="57"/>
      <c r="I151" s="57"/>
      <c r="J151" s="57"/>
      <c r="K151" s="57"/>
      <c r="L151" s="4">
        <f t="shared" si="16"/>
        <v>0</v>
      </c>
      <c r="M151" s="120">
        <f t="shared" si="17"/>
        <v>0</v>
      </c>
    </row>
    <row r="152" spans="1:13" ht="27">
      <c r="A152" s="111"/>
      <c r="B152" s="69"/>
      <c r="C152" s="161" t="s">
        <v>104</v>
      </c>
      <c r="D152" s="76">
        <f t="shared" si="13"/>
        <v>241096</v>
      </c>
      <c r="E152" s="43"/>
      <c r="F152" s="48">
        <f>(F153)</f>
        <v>52850</v>
      </c>
      <c r="G152" s="48">
        <f>(G153)</f>
        <v>166246</v>
      </c>
      <c r="H152" s="48"/>
      <c r="I152" s="70">
        <v>22000</v>
      </c>
      <c r="J152" s="70"/>
      <c r="K152" s="70"/>
      <c r="L152" s="43">
        <f t="shared" si="16"/>
        <v>241096</v>
      </c>
      <c r="M152" s="126">
        <f>SUM(M153)</f>
        <v>241096</v>
      </c>
    </row>
    <row r="153" spans="1:13" ht="14.25">
      <c r="A153" s="124" t="s">
        <v>103</v>
      </c>
      <c r="B153" s="97"/>
      <c r="C153" s="151" t="s">
        <v>91</v>
      </c>
      <c r="D153" s="88">
        <f t="shared" si="13"/>
        <v>241096</v>
      </c>
      <c r="E153" s="42"/>
      <c r="F153" s="41">
        <f>(F154+F264)</f>
        <v>52850</v>
      </c>
      <c r="G153" s="41">
        <f>(G154+G264)</f>
        <v>166246</v>
      </c>
      <c r="H153" s="41"/>
      <c r="I153" s="44">
        <v>22000</v>
      </c>
      <c r="J153" s="98"/>
      <c r="K153" s="98"/>
      <c r="L153" s="42">
        <f t="shared" si="16"/>
        <v>241096</v>
      </c>
      <c r="M153" s="110">
        <f aca="true" t="shared" si="18" ref="M153:M161">(D153)</f>
        <v>241096</v>
      </c>
    </row>
    <row r="154" spans="1:13" ht="14.25">
      <c r="A154" s="111">
        <v>3</v>
      </c>
      <c r="B154" s="69"/>
      <c r="C154" s="161" t="s">
        <v>46</v>
      </c>
      <c r="D154" s="76">
        <f t="shared" si="13"/>
        <v>173096</v>
      </c>
      <c r="E154" s="36"/>
      <c r="F154" s="35">
        <f>(F155+F166+F252+F261)</f>
        <v>45850</v>
      </c>
      <c r="G154" s="35">
        <f>(G155+G166+G252+G261)</f>
        <v>105246</v>
      </c>
      <c r="H154" s="35"/>
      <c r="I154" s="48">
        <v>22000</v>
      </c>
      <c r="J154" s="43"/>
      <c r="K154" s="43"/>
      <c r="L154" s="36">
        <f aca="true" t="shared" si="19" ref="L154:L161">(D154)</f>
        <v>173096</v>
      </c>
      <c r="M154" s="125">
        <f t="shared" si="18"/>
        <v>173096</v>
      </c>
    </row>
    <row r="155" spans="1:13" s="33" customFormat="1" ht="14.25">
      <c r="A155" s="113">
        <v>31</v>
      </c>
      <c r="B155" s="65"/>
      <c r="C155" s="160" t="s">
        <v>22</v>
      </c>
      <c r="D155" s="83">
        <f t="shared" si="13"/>
        <v>800</v>
      </c>
      <c r="E155" s="15"/>
      <c r="F155" s="15">
        <f>(F156+F160+F163)</f>
        <v>800</v>
      </c>
      <c r="G155" s="15"/>
      <c r="H155" s="15"/>
      <c r="I155" s="16"/>
      <c r="J155" s="16"/>
      <c r="K155" s="16"/>
      <c r="L155" s="37">
        <f t="shared" si="19"/>
        <v>800</v>
      </c>
      <c r="M155" s="123">
        <f t="shared" si="18"/>
        <v>800</v>
      </c>
    </row>
    <row r="156" spans="1:13" ht="14.25">
      <c r="A156" s="115">
        <v>311</v>
      </c>
      <c r="B156" s="60"/>
      <c r="C156" s="154" t="s">
        <v>23</v>
      </c>
      <c r="D156" s="84">
        <f t="shared" si="13"/>
        <v>0</v>
      </c>
      <c r="E156" s="63"/>
      <c r="F156" s="63">
        <f>(F157+F158+F159)</f>
        <v>0</v>
      </c>
      <c r="G156" s="63"/>
      <c r="H156" s="61"/>
      <c r="I156" s="61"/>
      <c r="J156" s="61"/>
      <c r="K156" s="61"/>
      <c r="L156" s="63">
        <f t="shared" si="19"/>
        <v>0</v>
      </c>
      <c r="M156" s="122">
        <f t="shared" si="18"/>
        <v>0</v>
      </c>
    </row>
    <row r="157" spans="1:13" s="33" customFormat="1" ht="14.25">
      <c r="A157" s="117">
        <v>3111</v>
      </c>
      <c r="B157" s="55">
        <v>547</v>
      </c>
      <c r="C157" s="155" t="s">
        <v>84</v>
      </c>
      <c r="D157" s="85">
        <f t="shared" si="13"/>
        <v>0</v>
      </c>
      <c r="E157" s="13"/>
      <c r="F157" s="13"/>
      <c r="G157" s="13"/>
      <c r="H157" s="11"/>
      <c r="I157" s="11"/>
      <c r="J157" s="11"/>
      <c r="K157" s="11"/>
      <c r="L157" s="4">
        <f t="shared" si="19"/>
        <v>0</v>
      </c>
      <c r="M157" s="120">
        <f t="shared" si="18"/>
        <v>0</v>
      </c>
    </row>
    <row r="158" spans="1:13" s="33" customFormat="1" ht="14.25">
      <c r="A158" s="117">
        <v>3112</v>
      </c>
      <c r="B158" s="55"/>
      <c r="C158" s="155" t="s">
        <v>92</v>
      </c>
      <c r="D158" s="85">
        <f t="shared" si="13"/>
        <v>0</v>
      </c>
      <c r="E158" s="13"/>
      <c r="F158" s="13"/>
      <c r="G158" s="13"/>
      <c r="H158" s="11"/>
      <c r="I158" s="11"/>
      <c r="J158" s="11"/>
      <c r="K158" s="11"/>
      <c r="L158" s="4">
        <f t="shared" si="19"/>
        <v>0</v>
      </c>
      <c r="M158" s="120">
        <f t="shared" si="18"/>
        <v>0</v>
      </c>
    </row>
    <row r="159" spans="1:13" ht="14.25">
      <c r="A159" s="117">
        <v>3113</v>
      </c>
      <c r="B159" s="55">
        <v>548</v>
      </c>
      <c r="C159" s="155" t="s">
        <v>93</v>
      </c>
      <c r="D159" s="85">
        <f t="shared" si="13"/>
        <v>0</v>
      </c>
      <c r="E159" s="13"/>
      <c r="F159" s="13"/>
      <c r="G159" s="13"/>
      <c r="H159" s="11"/>
      <c r="I159" s="11"/>
      <c r="J159" s="11"/>
      <c r="K159" s="11"/>
      <c r="L159" s="4">
        <f t="shared" si="19"/>
        <v>0</v>
      </c>
      <c r="M159" s="120">
        <f t="shared" si="18"/>
        <v>0</v>
      </c>
    </row>
    <row r="160" spans="1:13" ht="14.25">
      <c r="A160" s="121">
        <v>312</v>
      </c>
      <c r="B160" s="62"/>
      <c r="C160" s="157" t="s">
        <v>24</v>
      </c>
      <c r="D160" s="84">
        <f t="shared" si="13"/>
        <v>800</v>
      </c>
      <c r="E160" s="17"/>
      <c r="F160" s="17">
        <f>(F162)</f>
        <v>800</v>
      </c>
      <c r="G160" s="17"/>
      <c r="H160" s="18"/>
      <c r="I160" s="18"/>
      <c r="J160" s="18"/>
      <c r="K160" s="18"/>
      <c r="L160" s="63">
        <f t="shared" si="19"/>
        <v>800</v>
      </c>
      <c r="M160" s="122">
        <f t="shared" si="18"/>
        <v>800</v>
      </c>
    </row>
    <row r="161" spans="1:13" s="33" customFormat="1" ht="14.25">
      <c r="A161" s="117">
        <v>3121</v>
      </c>
      <c r="B161" s="55">
        <v>549</v>
      </c>
      <c r="C161" s="155" t="s">
        <v>24</v>
      </c>
      <c r="D161" s="85">
        <f t="shared" si="13"/>
        <v>800</v>
      </c>
      <c r="E161" s="13"/>
      <c r="F161" s="13">
        <f>(F162)</f>
        <v>800</v>
      </c>
      <c r="G161" s="13"/>
      <c r="H161" s="11"/>
      <c r="I161" s="11"/>
      <c r="J161" s="11"/>
      <c r="K161" s="11"/>
      <c r="L161" s="4">
        <f t="shared" si="19"/>
        <v>800</v>
      </c>
      <c r="M161" s="120">
        <f t="shared" si="18"/>
        <v>800</v>
      </c>
    </row>
    <row r="162" spans="1:13" ht="14.25">
      <c r="A162" s="119">
        <v>31213</v>
      </c>
      <c r="B162" s="54"/>
      <c r="C162" s="156" t="s">
        <v>186</v>
      </c>
      <c r="D162" s="85">
        <f t="shared" si="13"/>
        <v>800</v>
      </c>
      <c r="E162" s="14"/>
      <c r="F162" s="14">
        <v>800</v>
      </c>
      <c r="G162" s="14"/>
      <c r="H162" s="12"/>
      <c r="I162" s="12"/>
      <c r="J162" s="12"/>
      <c r="K162" s="12"/>
      <c r="L162" s="4"/>
      <c r="M162" s="120"/>
    </row>
    <row r="163" spans="1:13" ht="14.25">
      <c r="A163" s="121">
        <v>313</v>
      </c>
      <c r="B163" s="62"/>
      <c r="C163" s="157" t="s">
        <v>25</v>
      </c>
      <c r="D163" s="84">
        <f t="shared" si="13"/>
        <v>0</v>
      </c>
      <c r="E163" s="17"/>
      <c r="F163" s="17"/>
      <c r="G163" s="17"/>
      <c r="H163" s="18"/>
      <c r="I163" s="18"/>
      <c r="J163" s="18"/>
      <c r="K163" s="18"/>
      <c r="L163" s="63">
        <f aca="true" t="shared" si="20" ref="L163:L168">(D163)</f>
        <v>0</v>
      </c>
      <c r="M163" s="122">
        <f aca="true" t="shared" si="21" ref="M163:M168">(D163)</f>
        <v>0</v>
      </c>
    </row>
    <row r="164" spans="1:13" s="33" customFormat="1" ht="27">
      <c r="A164" s="117">
        <v>3132</v>
      </c>
      <c r="B164" s="55">
        <v>550</v>
      </c>
      <c r="C164" s="155" t="s">
        <v>85</v>
      </c>
      <c r="D164" s="85">
        <f t="shared" si="13"/>
        <v>0</v>
      </c>
      <c r="E164" s="13"/>
      <c r="F164" s="13"/>
      <c r="G164" s="13"/>
      <c r="H164" s="11"/>
      <c r="I164" s="11"/>
      <c r="J164" s="11"/>
      <c r="K164" s="11"/>
      <c r="L164" s="4">
        <f t="shared" si="20"/>
        <v>0</v>
      </c>
      <c r="M164" s="120">
        <f t="shared" si="21"/>
        <v>0</v>
      </c>
    </row>
    <row r="165" spans="1:13" s="33" customFormat="1" ht="27">
      <c r="A165" s="117">
        <v>3133</v>
      </c>
      <c r="B165" s="55">
        <v>551</v>
      </c>
      <c r="C165" s="155" t="s">
        <v>86</v>
      </c>
      <c r="D165" s="85">
        <f t="shared" si="13"/>
        <v>0</v>
      </c>
      <c r="E165" s="13"/>
      <c r="F165" s="13"/>
      <c r="G165" s="13"/>
      <c r="H165" s="11"/>
      <c r="I165" s="11"/>
      <c r="J165" s="11"/>
      <c r="K165" s="11"/>
      <c r="L165" s="4">
        <f t="shared" si="20"/>
        <v>0</v>
      </c>
      <c r="M165" s="120">
        <f t="shared" si="21"/>
        <v>0</v>
      </c>
    </row>
    <row r="166" spans="1:13" ht="14.25">
      <c r="A166" s="113">
        <v>32</v>
      </c>
      <c r="B166" s="65"/>
      <c r="C166" s="160" t="s">
        <v>26</v>
      </c>
      <c r="D166" s="83">
        <f t="shared" si="13"/>
        <v>169246</v>
      </c>
      <c r="E166" s="15"/>
      <c r="F166" s="15">
        <f>(F167+F179+F201+F237+F241)</f>
        <v>42000</v>
      </c>
      <c r="G166" s="15">
        <f>(G167+G179+G201+G237+G241)</f>
        <v>105246</v>
      </c>
      <c r="H166" s="16"/>
      <c r="I166" s="16">
        <v>22000</v>
      </c>
      <c r="J166" s="16"/>
      <c r="K166" s="16"/>
      <c r="L166" s="37">
        <f t="shared" si="20"/>
        <v>169246</v>
      </c>
      <c r="M166" s="123">
        <f t="shared" si="21"/>
        <v>169246</v>
      </c>
    </row>
    <row r="167" spans="1:13" ht="14.25">
      <c r="A167" s="121">
        <v>321</v>
      </c>
      <c r="B167" s="62"/>
      <c r="C167" s="157" t="s">
        <v>27</v>
      </c>
      <c r="D167" s="84">
        <f t="shared" si="13"/>
        <v>14000</v>
      </c>
      <c r="E167" s="17"/>
      <c r="F167" s="17">
        <f>(F168+F173+F176)</f>
        <v>14000</v>
      </c>
      <c r="G167" s="17">
        <f>(G168+G173+G176)</f>
        <v>0</v>
      </c>
      <c r="H167" s="18"/>
      <c r="I167" s="18"/>
      <c r="J167" s="18"/>
      <c r="K167" s="18"/>
      <c r="L167" s="63">
        <f t="shared" si="20"/>
        <v>14000</v>
      </c>
      <c r="M167" s="122">
        <f t="shared" si="21"/>
        <v>14000</v>
      </c>
    </row>
    <row r="168" spans="1:13" s="33" customFormat="1" ht="14.25">
      <c r="A168" s="117">
        <v>3211</v>
      </c>
      <c r="B168" s="55">
        <v>552</v>
      </c>
      <c r="C168" s="155" t="s">
        <v>49</v>
      </c>
      <c r="D168" s="85">
        <f t="shared" si="13"/>
        <v>12000</v>
      </c>
      <c r="E168" s="13"/>
      <c r="F168" s="13">
        <f>(F169+F170+F171+F172)</f>
        <v>12000</v>
      </c>
      <c r="G168" s="13">
        <f>(G169+G170+G171+G172)</f>
        <v>0</v>
      </c>
      <c r="H168" s="11"/>
      <c r="I168" s="11"/>
      <c r="J168" s="11"/>
      <c r="K168" s="11"/>
      <c r="L168" s="4">
        <f t="shared" si="20"/>
        <v>12000</v>
      </c>
      <c r="M168" s="120">
        <f t="shared" si="21"/>
        <v>12000</v>
      </c>
    </row>
    <row r="169" spans="1:13" s="1" customFormat="1" ht="14.25">
      <c r="A169" s="119">
        <v>32111</v>
      </c>
      <c r="B169" s="54"/>
      <c r="C169" s="156" t="s">
        <v>133</v>
      </c>
      <c r="D169" s="85">
        <f t="shared" si="13"/>
        <v>4000</v>
      </c>
      <c r="E169" s="4"/>
      <c r="F169" s="4">
        <v>4000</v>
      </c>
      <c r="G169" s="4"/>
      <c r="H169" s="4"/>
      <c r="I169" s="4"/>
      <c r="J169" s="4"/>
      <c r="K169" s="4"/>
      <c r="L169" s="4"/>
      <c r="M169" s="120"/>
    </row>
    <row r="170" spans="1:13" s="1" customFormat="1" ht="14.25">
      <c r="A170" s="119">
        <v>32112</v>
      </c>
      <c r="B170" s="54"/>
      <c r="C170" s="156" t="s">
        <v>134</v>
      </c>
      <c r="D170" s="85">
        <f t="shared" si="13"/>
        <v>0</v>
      </c>
      <c r="E170" s="4"/>
      <c r="F170" s="4"/>
      <c r="G170" s="4"/>
      <c r="H170" s="4"/>
      <c r="I170" s="4"/>
      <c r="J170" s="4"/>
      <c r="K170" s="4"/>
      <c r="L170" s="4"/>
      <c r="M170" s="120"/>
    </row>
    <row r="171" spans="1:13" s="1" customFormat="1" ht="14.25">
      <c r="A171" s="119">
        <v>32113</v>
      </c>
      <c r="B171" s="54"/>
      <c r="C171" s="156" t="s">
        <v>135</v>
      </c>
      <c r="D171" s="85">
        <f t="shared" si="13"/>
        <v>4000</v>
      </c>
      <c r="E171" s="4"/>
      <c r="F171" s="4">
        <v>4000</v>
      </c>
      <c r="G171" s="4"/>
      <c r="H171" s="4"/>
      <c r="I171" s="4"/>
      <c r="J171" s="4"/>
      <c r="K171" s="4"/>
      <c r="L171" s="4"/>
      <c r="M171" s="120"/>
    </row>
    <row r="172" spans="1:13" s="1" customFormat="1" ht="14.25">
      <c r="A172" s="119">
        <v>32115</v>
      </c>
      <c r="B172" s="54"/>
      <c r="C172" s="156" t="s">
        <v>136</v>
      </c>
      <c r="D172" s="85">
        <f t="shared" si="13"/>
        <v>4000</v>
      </c>
      <c r="E172" s="4"/>
      <c r="F172" s="4">
        <v>4000</v>
      </c>
      <c r="G172" s="4"/>
      <c r="H172" s="4"/>
      <c r="I172" s="4"/>
      <c r="J172" s="4"/>
      <c r="K172" s="4"/>
      <c r="L172" s="4"/>
      <c r="M172" s="120"/>
    </row>
    <row r="173" spans="1:13" s="33" customFormat="1" ht="14.25">
      <c r="A173" s="117">
        <v>3213</v>
      </c>
      <c r="B173" s="55">
        <v>554</v>
      </c>
      <c r="C173" s="155" t="s">
        <v>50</v>
      </c>
      <c r="D173" s="85">
        <f t="shared" si="13"/>
        <v>2000</v>
      </c>
      <c r="E173" s="13"/>
      <c r="F173" s="13">
        <f>(F174+F175)</f>
        <v>2000</v>
      </c>
      <c r="G173" s="13"/>
      <c r="H173" s="11"/>
      <c r="I173" s="11"/>
      <c r="J173" s="11"/>
      <c r="K173" s="11"/>
      <c r="L173" s="4">
        <f>(D173)</f>
        <v>2000</v>
      </c>
      <c r="M173" s="120">
        <f>(D173)</f>
        <v>2000</v>
      </c>
    </row>
    <row r="174" spans="1:13" s="1" customFormat="1" ht="14.25">
      <c r="A174" s="119">
        <v>32131</v>
      </c>
      <c r="B174" s="54"/>
      <c r="C174" s="156" t="s">
        <v>137</v>
      </c>
      <c r="D174" s="85">
        <f t="shared" si="13"/>
        <v>2000</v>
      </c>
      <c r="E174" s="4"/>
      <c r="F174" s="4">
        <v>2000</v>
      </c>
      <c r="G174" s="4"/>
      <c r="H174" s="4"/>
      <c r="I174" s="4"/>
      <c r="J174" s="4"/>
      <c r="K174" s="4"/>
      <c r="L174" s="4"/>
      <c r="M174" s="120"/>
    </row>
    <row r="175" spans="1:13" s="1" customFormat="1" ht="14.25">
      <c r="A175" s="119">
        <v>32132</v>
      </c>
      <c r="B175" s="54"/>
      <c r="C175" s="156" t="s">
        <v>138</v>
      </c>
      <c r="D175" s="85">
        <f t="shared" si="13"/>
        <v>0</v>
      </c>
      <c r="E175" s="4"/>
      <c r="F175" s="4"/>
      <c r="G175" s="4"/>
      <c r="H175" s="4"/>
      <c r="I175" s="4"/>
      <c r="J175" s="4"/>
      <c r="K175" s="4"/>
      <c r="L175" s="4"/>
      <c r="M175" s="120"/>
    </row>
    <row r="176" spans="1:13" s="33" customFormat="1" ht="14.25">
      <c r="A176" s="117">
        <v>3214</v>
      </c>
      <c r="B176" s="55">
        <v>555</v>
      </c>
      <c r="C176" s="155" t="s">
        <v>51</v>
      </c>
      <c r="D176" s="85">
        <f t="shared" si="13"/>
        <v>0</v>
      </c>
      <c r="E176" s="13"/>
      <c r="F176" s="13">
        <f>(F177+F178)</f>
        <v>0</v>
      </c>
      <c r="G176" s="13"/>
      <c r="H176" s="11"/>
      <c r="I176" s="11"/>
      <c r="J176" s="11"/>
      <c r="K176" s="11"/>
      <c r="L176" s="4">
        <f>(D176)</f>
        <v>0</v>
      </c>
      <c r="M176" s="120">
        <f>(D176)</f>
        <v>0</v>
      </c>
    </row>
    <row r="177" spans="1:13" s="1" customFormat="1" ht="27">
      <c r="A177" s="119">
        <v>32141</v>
      </c>
      <c r="B177" s="54"/>
      <c r="C177" s="156" t="s">
        <v>187</v>
      </c>
      <c r="D177" s="85">
        <f t="shared" si="13"/>
        <v>0</v>
      </c>
      <c r="E177" s="4"/>
      <c r="F177" s="4"/>
      <c r="G177" s="4"/>
      <c r="H177" s="4"/>
      <c r="I177" s="4"/>
      <c r="J177" s="4"/>
      <c r="K177" s="4"/>
      <c r="L177" s="4"/>
      <c r="M177" s="120"/>
    </row>
    <row r="178" spans="1:13" s="1" customFormat="1" ht="14.25">
      <c r="A178" s="119">
        <v>32149</v>
      </c>
      <c r="B178" s="54"/>
      <c r="C178" s="156" t="s">
        <v>51</v>
      </c>
      <c r="D178" s="85">
        <f t="shared" si="13"/>
        <v>0</v>
      </c>
      <c r="E178" s="4"/>
      <c r="F178" s="4"/>
      <c r="G178" s="4"/>
      <c r="H178" s="4"/>
      <c r="I178" s="4"/>
      <c r="J178" s="4"/>
      <c r="K178" s="4"/>
      <c r="L178" s="4"/>
      <c r="M178" s="120"/>
    </row>
    <row r="179" spans="1:13" ht="14.25">
      <c r="A179" s="121">
        <v>322</v>
      </c>
      <c r="B179" s="62"/>
      <c r="C179" s="157" t="s">
        <v>28</v>
      </c>
      <c r="D179" s="84">
        <f t="shared" si="13"/>
        <v>70750</v>
      </c>
      <c r="E179" s="17"/>
      <c r="F179" s="17">
        <f>(F180+F186+F190+F193+F197+F199)</f>
        <v>12750</v>
      </c>
      <c r="G179" s="17">
        <f>(G180+G186+G190+G193+G197+G199)</f>
        <v>58000</v>
      </c>
      <c r="H179" s="18"/>
      <c r="I179" s="18"/>
      <c r="J179" s="18"/>
      <c r="K179" s="18"/>
      <c r="L179" s="63">
        <f>(D179)</f>
        <v>70750</v>
      </c>
      <c r="M179" s="122">
        <f>(D179)</f>
        <v>70750</v>
      </c>
    </row>
    <row r="180" spans="1:13" s="33" customFormat="1" ht="27">
      <c r="A180" s="117">
        <v>3221</v>
      </c>
      <c r="B180" s="55">
        <v>556</v>
      </c>
      <c r="C180" s="155" t="s">
        <v>52</v>
      </c>
      <c r="D180" s="85">
        <f t="shared" si="13"/>
        <v>33250</v>
      </c>
      <c r="E180" s="13"/>
      <c r="F180" s="13">
        <f>(F181+F182+F183+F184+F185)</f>
        <v>4250</v>
      </c>
      <c r="G180" s="13">
        <f>(G181+G182+G183+G184+G185)</f>
        <v>29000</v>
      </c>
      <c r="H180" s="11"/>
      <c r="I180" s="11"/>
      <c r="J180" s="11"/>
      <c r="K180" s="11"/>
      <c r="L180" s="4">
        <f>(D180)</f>
        <v>33250</v>
      </c>
      <c r="M180" s="120">
        <f>(D180)</f>
        <v>33250</v>
      </c>
    </row>
    <row r="181" spans="1:13" s="1" customFormat="1" ht="14.25">
      <c r="A181" s="119">
        <v>32211</v>
      </c>
      <c r="B181" s="54"/>
      <c r="C181" s="156" t="s">
        <v>52</v>
      </c>
      <c r="D181" s="85">
        <f t="shared" si="13"/>
        <v>21000</v>
      </c>
      <c r="E181" s="4"/>
      <c r="F181" s="4">
        <v>1000</v>
      </c>
      <c r="G181" s="4">
        <v>20000</v>
      </c>
      <c r="H181" s="4"/>
      <c r="I181" s="4"/>
      <c r="J181" s="4"/>
      <c r="K181" s="4"/>
      <c r="L181" s="4"/>
      <c r="M181" s="120"/>
    </row>
    <row r="182" spans="1:13" s="1" customFormat="1" ht="14.25">
      <c r="A182" s="119">
        <v>32212</v>
      </c>
      <c r="B182" s="54"/>
      <c r="C182" s="156" t="s">
        <v>139</v>
      </c>
      <c r="D182" s="85">
        <f aca="true" t="shared" si="22" ref="D182:D246">(E182+F182+G182+H182+I182+J182+K182)</f>
        <v>3000</v>
      </c>
      <c r="E182" s="4"/>
      <c r="F182" s="4">
        <v>2000</v>
      </c>
      <c r="G182" s="4">
        <v>1000</v>
      </c>
      <c r="H182" s="4"/>
      <c r="I182" s="4"/>
      <c r="J182" s="4"/>
      <c r="K182" s="4"/>
      <c r="L182" s="4"/>
      <c r="M182" s="120"/>
    </row>
    <row r="183" spans="1:13" s="1" customFormat="1" ht="14.25">
      <c r="A183" s="119">
        <v>32214</v>
      </c>
      <c r="B183" s="54"/>
      <c r="C183" s="156" t="s">
        <v>140</v>
      </c>
      <c r="D183" s="85">
        <f t="shared" si="22"/>
        <v>4000</v>
      </c>
      <c r="E183" s="4"/>
      <c r="F183" s="4">
        <v>1000</v>
      </c>
      <c r="G183" s="4">
        <v>3000</v>
      </c>
      <c r="H183" s="4"/>
      <c r="I183" s="4"/>
      <c r="J183" s="4"/>
      <c r="K183" s="4"/>
      <c r="L183" s="4"/>
      <c r="M183" s="120"/>
    </row>
    <row r="184" spans="1:13" s="1" customFormat="1" ht="14.25">
      <c r="A184" s="119">
        <v>32216</v>
      </c>
      <c r="B184" s="54"/>
      <c r="C184" s="156" t="s">
        <v>141</v>
      </c>
      <c r="D184" s="85">
        <f t="shared" si="22"/>
        <v>5000</v>
      </c>
      <c r="E184" s="4"/>
      <c r="F184" s="4"/>
      <c r="G184" s="4">
        <v>5000</v>
      </c>
      <c r="H184" s="4"/>
      <c r="I184" s="4"/>
      <c r="J184" s="4"/>
      <c r="K184" s="4"/>
      <c r="L184" s="4"/>
      <c r="M184" s="120"/>
    </row>
    <row r="185" spans="1:13" s="1" customFormat="1" ht="13.5" customHeight="1">
      <c r="A185" s="119">
        <v>32219</v>
      </c>
      <c r="B185" s="54"/>
      <c r="C185" s="156" t="s">
        <v>142</v>
      </c>
      <c r="D185" s="85">
        <f t="shared" si="22"/>
        <v>250</v>
      </c>
      <c r="E185" s="4"/>
      <c r="F185" s="4">
        <v>250</v>
      </c>
      <c r="G185" s="4"/>
      <c r="H185" s="4"/>
      <c r="I185" s="4"/>
      <c r="J185" s="4"/>
      <c r="K185" s="4"/>
      <c r="L185" s="4"/>
      <c r="M185" s="120"/>
    </row>
    <row r="186" spans="1:13" s="47" customFormat="1" ht="14.25">
      <c r="A186" s="117">
        <v>3222</v>
      </c>
      <c r="B186" s="55">
        <v>557</v>
      </c>
      <c r="C186" s="155" t="s">
        <v>78</v>
      </c>
      <c r="D186" s="85">
        <f t="shared" si="22"/>
        <v>20000</v>
      </c>
      <c r="E186" s="3"/>
      <c r="F186" s="3">
        <f>(F187+F188+F189)</f>
        <v>0</v>
      </c>
      <c r="G186" s="3">
        <f>(G187+G188+G189)</f>
        <v>20000</v>
      </c>
      <c r="H186" s="3"/>
      <c r="I186" s="3"/>
      <c r="J186" s="3"/>
      <c r="K186" s="3"/>
      <c r="L186" s="4">
        <f>(D186)</f>
        <v>20000</v>
      </c>
      <c r="M186" s="120">
        <f>(D186)</f>
        <v>20000</v>
      </c>
    </row>
    <row r="187" spans="1:13" s="1" customFormat="1" ht="14.25">
      <c r="A187" s="119">
        <v>32221</v>
      </c>
      <c r="B187" s="54"/>
      <c r="C187" s="156" t="s">
        <v>143</v>
      </c>
      <c r="D187" s="85">
        <f t="shared" si="22"/>
        <v>20000</v>
      </c>
      <c r="E187" s="4"/>
      <c r="F187" s="4"/>
      <c r="G187" s="4">
        <v>20000</v>
      </c>
      <c r="H187" s="4"/>
      <c r="I187" s="4"/>
      <c r="J187" s="4"/>
      <c r="K187" s="4"/>
      <c r="L187" s="4"/>
      <c r="M187" s="120"/>
    </row>
    <row r="188" spans="1:13" s="1" customFormat="1" ht="14.25">
      <c r="A188" s="119">
        <v>32222</v>
      </c>
      <c r="B188" s="54"/>
      <c r="C188" s="156" t="s">
        <v>144</v>
      </c>
      <c r="D188" s="85">
        <f t="shared" si="22"/>
        <v>0</v>
      </c>
      <c r="E188" s="4"/>
      <c r="F188" s="4"/>
      <c r="G188" s="4"/>
      <c r="H188" s="4"/>
      <c r="I188" s="4"/>
      <c r="J188" s="4"/>
      <c r="K188" s="4"/>
      <c r="L188" s="4"/>
      <c r="M188" s="120"/>
    </row>
    <row r="189" spans="1:13" s="1" customFormat="1" ht="14.25">
      <c r="A189" s="119">
        <v>32229</v>
      </c>
      <c r="B189" s="54"/>
      <c r="C189" s="156" t="s">
        <v>145</v>
      </c>
      <c r="D189" s="85">
        <f t="shared" si="22"/>
        <v>0</v>
      </c>
      <c r="E189" s="4"/>
      <c r="F189" s="4"/>
      <c r="G189" s="4"/>
      <c r="H189" s="4"/>
      <c r="I189" s="4"/>
      <c r="J189" s="4"/>
      <c r="K189" s="4"/>
      <c r="L189" s="4"/>
      <c r="M189" s="120"/>
    </row>
    <row r="190" spans="1:13" s="33" customFormat="1" ht="14.25">
      <c r="A190" s="117">
        <v>3223</v>
      </c>
      <c r="B190" s="55">
        <v>558</v>
      </c>
      <c r="C190" s="155" t="s">
        <v>53</v>
      </c>
      <c r="D190" s="85">
        <f t="shared" si="22"/>
        <v>500</v>
      </c>
      <c r="E190" s="13"/>
      <c r="F190" s="13">
        <f>(F191+F192)</f>
        <v>500</v>
      </c>
      <c r="G190" s="13">
        <f>(G191+G192)</f>
        <v>0</v>
      </c>
      <c r="H190" s="11"/>
      <c r="I190" s="11"/>
      <c r="J190" s="11"/>
      <c r="K190" s="11"/>
      <c r="L190" s="4">
        <f>(D190)</f>
        <v>500</v>
      </c>
      <c r="M190" s="120">
        <f>(D190)</f>
        <v>500</v>
      </c>
    </row>
    <row r="191" spans="1:13" s="1" customFormat="1" ht="14.25">
      <c r="A191" s="119">
        <v>32233</v>
      </c>
      <c r="B191" s="54"/>
      <c r="C191" s="156" t="s">
        <v>146</v>
      </c>
      <c r="D191" s="85">
        <f t="shared" si="22"/>
        <v>0</v>
      </c>
      <c r="E191" s="4"/>
      <c r="F191" s="4"/>
      <c r="G191" s="4"/>
      <c r="H191" s="4"/>
      <c r="I191" s="4"/>
      <c r="J191" s="4"/>
      <c r="K191" s="4"/>
      <c r="L191" s="4"/>
      <c r="M191" s="120"/>
    </row>
    <row r="192" spans="1:13" s="1" customFormat="1" ht="14.25">
      <c r="A192" s="119">
        <v>32234</v>
      </c>
      <c r="B192" s="54"/>
      <c r="C192" s="156" t="s">
        <v>147</v>
      </c>
      <c r="D192" s="85">
        <f t="shared" si="22"/>
        <v>500</v>
      </c>
      <c r="E192" s="4"/>
      <c r="F192" s="4">
        <v>500</v>
      </c>
      <c r="G192" s="4"/>
      <c r="H192" s="4"/>
      <c r="I192" s="4"/>
      <c r="J192" s="4"/>
      <c r="K192" s="4"/>
      <c r="L192" s="4"/>
      <c r="M192" s="120"/>
    </row>
    <row r="193" spans="1:13" s="33" customFormat="1" ht="27">
      <c r="A193" s="117">
        <v>3224</v>
      </c>
      <c r="B193" s="55">
        <v>559</v>
      </c>
      <c r="C193" s="155" t="s">
        <v>54</v>
      </c>
      <c r="D193" s="85">
        <f t="shared" si="22"/>
        <v>7000</v>
      </c>
      <c r="E193" s="13"/>
      <c r="F193" s="13">
        <f>(F194+F195+F196)</f>
        <v>3000</v>
      </c>
      <c r="G193" s="13">
        <f>(G194+G195+G196)</f>
        <v>4000</v>
      </c>
      <c r="H193" s="11"/>
      <c r="I193" s="11"/>
      <c r="J193" s="11"/>
      <c r="K193" s="11"/>
      <c r="L193" s="4">
        <f>(D193)</f>
        <v>7000</v>
      </c>
      <c r="M193" s="120">
        <f>(D193)</f>
        <v>7000</v>
      </c>
    </row>
    <row r="194" spans="1:13" s="1" customFormat="1" ht="27">
      <c r="A194" s="119">
        <v>32241</v>
      </c>
      <c r="B194" s="54"/>
      <c r="C194" s="156" t="s">
        <v>148</v>
      </c>
      <c r="D194" s="85">
        <f t="shared" si="22"/>
        <v>2000</v>
      </c>
      <c r="E194" s="4"/>
      <c r="F194" s="4">
        <v>0</v>
      </c>
      <c r="G194" s="4">
        <v>2000</v>
      </c>
      <c r="H194" s="4"/>
      <c r="I194" s="4"/>
      <c r="J194" s="4"/>
      <c r="K194" s="4"/>
      <c r="L194" s="4"/>
      <c r="M194" s="120"/>
    </row>
    <row r="195" spans="1:13" s="1" customFormat="1" ht="27">
      <c r="A195" s="119">
        <v>32242</v>
      </c>
      <c r="B195" s="54"/>
      <c r="C195" s="156" t="s">
        <v>149</v>
      </c>
      <c r="D195" s="85">
        <f t="shared" si="22"/>
        <v>4000</v>
      </c>
      <c r="E195" s="4"/>
      <c r="F195" s="4">
        <v>2000</v>
      </c>
      <c r="G195" s="4">
        <v>2000</v>
      </c>
      <c r="H195" s="4"/>
      <c r="I195" s="4"/>
      <c r="J195" s="4"/>
      <c r="K195" s="4"/>
      <c r="L195" s="4"/>
      <c r="M195" s="120"/>
    </row>
    <row r="196" spans="1:13" s="1" customFormat="1" ht="27">
      <c r="A196" s="119">
        <v>32244</v>
      </c>
      <c r="B196" s="54"/>
      <c r="C196" s="156" t="s">
        <v>150</v>
      </c>
      <c r="D196" s="85">
        <f t="shared" si="22"/>
        <v>1000</v>
      </c>
      <c r="E196" s="4"/>
      <c r="F196" s="4">
        <v>1000</v>
      </c>
      <c r="G196" s="4"/>
      <c r="H196" s="4"/>
      <c r="I196" s="4"/>
      <c r="J196" s="4"/>
      <c r="K196" s="4"/>
      <c r="L196" s="4"/>
      <c r="M196" s="120"/>
    </row>
    <row r="197" spans="1:13" s="33" customFormat="1" ht="14.25">
      <c r="A197" s="117">
        <v>3225</v>
      </c>
      <c r="B197" s="55">
        <v>560</v>
      </c>
      <c r="C197" s="155" t="s">
        <v>55</v>
      </c>
      <c r="D197" s="85">
        <f t="shared" si="22"/>
        <v>8000</v>
      </c>
      <c r="E197" s="13"/>
      <c r="F197" s="13">
        <f>(F198)</f>
        <v>3000</v>
      </c>
      <c r="G197" s="13">
        <f>(G198)</f>
        <v>5000</v>
      </c>
      <c r="H197" s="11"/>
      <c r="I197" s="11"/>
      <c r="J197" s="11"/>
      <c r="K197" s="11"/>
      <c r="L197" s="4">
        <f>(D197)</f>
        <v>8000</v>
      </c>
      <c r="M197" s="120">
        <f>(D197)</f>
        <v>8000</v>
      </c>
    </row>
    <row r="198" spans="1:13" ht="14.25">
      <c r="A198" s="119">
        <v>32251</v>
      </c>
      <c r="B198" s="54"/>
      <c r="C198" s="156" t="s">
        <v>201</v>
      </c>
      <c r="D198" s="85">
        <f t="shared" si="22"/>
        <v>8000</v>
      </c>
      <c r="E198" s="14"/>
      <c r="F198" s="14">
        <v>3000</v>
      </c>
      <c r="G198" s="14">
        <v>5000</v>
      </c>
      <c r="H198" s="12"/>
      <c r="I198" s="12"/>
      <c r="J198" s="12"/>
      <c r="K198" s="12"/>
      <c r="L198" s="4"/>
      <c r="M198" s="120"/>
    </row>
    <row r="199" spans="1:13" s="33" customFormat="1" ht="14.25">
      <c r="A199" s="117">
        <v>3227</v>
      </c>
      <c r="B199" s="55">
        <v>561</v>
      </c>
      <c r="C199" s="158" t="s">
        <v>56</v>
      </c>
      <c r="D199" s="85">
        <f t="shared" si="22"/>
        <v>2000</v>
      </c>
      <c r="E199" s="13"/>
      <c r="F199" s="13">
        <f>(F200)</f>
        <v>2000</v>
      </c>
      <c r="G199" s="13">
        <f>(G200)</f>
        <v>0</v>
      </c>
      <c r="H199" s="11"/>
      <c r="I199" s="11"/>
      <c r="J199" s="11"/>
      <c r="K199" s="11"/>
      <c r="L199" s="4">
        <f>(D199)</f>
        <v>2000</v>
      </c>
      <c r="M199" s="120">
        <f>(D199)</f>
        <v>2000</v>
      </c>
    </row>
    <row r="200" spans="1:13" ht="14.25">
      <c r="A200" s="119">
        <v>32271</v>
      </c>
      <c r="B200" s="54"/>
      <c r="C200" s="159" t="s">
        <v>56</v>
      </c>
      <c r="D200" s="85">
        <f t="shared" si="22"/>
        <v>2000</v>
      </c>
      <c r="E200" s="14"/>
      <c r="F200" s="14">
        <v>2000</v>
      </c>
      <c r="G200" s="14"/>
      <c r="H200" s="12"/>
      <c r="I200" s="12"/>
      <c r="J200" s="12"/>
      <c r="K200" s="12"/>
      <c r="L200" s="4"/>
      <c r="M200" s="120"/>
    </row>
    <row r="201" spans="1:13" s="33" customFormat="1" ht="14.25">
      <c r="A201" s="121">
        <v>323</v>
      </c>
      <c r="B201" s="62"/>
      <c r="C201" s="157" t="s">
        <v>29</v>
      </c>
      <c r="D201" s="84">
        <f t="shared" si="22"/>
        <v>37246</v>
      </c>
      <c r="E201" s="17"/>
      <c r="F201" s="17">
        <f>(F202+F208+F211+F216+F222+F226+F228+F232+F235)</f>
        <v>11000</v>
      </c>
      <c r="G201" s="17">
        <f>(G202+G208+G211+G216+G222+G226+G228+G232+G235)</f>
        <v>26246</v>
      </c>
      <c r="H201" s="18"/>
      <c r="I201" s="18"/>
      <c r="J201" s="18"/>
      <c r="K201" s="18"/>
      <c r="L201" s="63">
        <f>(D201)</f>
        <v>37246</v>
      </c>
      <c r="M201" s="122">
        <f>(D201)</f>
        <v>37246</v>
      </c>
    </row>
    <row r="202" spans="1:13" s="33" customFormat="1" ht="14.25">
      <c r="A202" s="117">
        <v>3231</v>
      </c>
      <c r="B202" s="55">
        <v>562</v>
      </c>
      <c r="C202" s="155" t="s">
        <v>57</v>
      </c>
      <c r="D202" s="85">
        <f t="shared" si="22"/>
        <v>1500</v>
      </c>
      <c r="E202" s="13"/>
      <c r="F202" s="13">
        <f>(F203+F204+F205+F206+F207)</f>
        <v>1500</v>
      </c>
      <c r="G202" s="13">
        <f>(G203+G204+G205+G206+G207)</f>
        <v>0</v>
      </c>
      <c r="H202" s="11"/>
      <c r="I202" s="11"/>
      <c r="J202" s="11"/>
      <c r="K202" s="11"/>
      <c r="L202" s="4">
        <f>(D202)</f>
        <v>1500</v>
      </c>
      <c r="M202" s="120">
        <f>(D202)</f>
        <v>1500</v>
      </c>
    </row>
    <row r="203" spans="1:13" s="1" customFormat="1" ht="14.25">
      <c r="A203" s="119">
        <v>32311</v>
      </c>
      <c r="B203" s="54"/>
      <c r="C203" s="156" t="s">
        <v>151</v>
      </c>
      <c r="D203" s="85">
        <f t="shared" si="22"/>
        <v>500</v>
      </c>
      <c r="E203" s="4"/>
      <c r="F203" s="4">
        <v>500</v>
      </c>
      <c r="G203" s="4"/>
      <c r="H203" s="4"/>
      <c r="I203" s="4"/>
      <c r="J203" s="4"/>
      <c r="K203" s="4"/>
      <c r="L203" s="4"/>
      <c r="M203" s="120"/>
    </row>
    <row r="204" spans="1:13" s="1" customFormat="1" ht="14.25">
      <c r="A204" s="119">
        <v>32312</v>
      </c>
      <c r="B204" s="54"/>
      <c r="C204" s="156" t="s">
        <v>152</v>
      </c>
      <c r="D204" s="85">
        <f t="shared" si="22"/>
        <v>500</v>
      </c>
      <c r="E204" s="4"/>
      <c r="F204" s="4">
        <v>500</v>
      </c>
      <c r="G204" s="4"/>
      <c r="H204" s="4"/>
      <c r="I204" s="4"/>
      <c r="J204" s="4"/>
      <c r="K204" s="4"/>
      <c r="L204" s="4"/>
      <c r="M204" s="120"/>
    </row>
    <row r="205" spans="1:13" s="1" customFormat="1" ht="14.25">
      <c r="A205" s="119">
        <v>32313</v>
      </c>
      <c r="B205" s="54"/>
      <c r="C205" s="156" t="s">
        <v>153</v>
      </c>
      <c r="D205" s="85">
        <f t="shared" si="22"/>
        <v>500</v>
      </c>
      <c r="E205" s="4"/>
      <c r="F205" s="4">
        <v>500</v>
      </c>
      <c r="G205" s="4"/>
      <c r="H205" s="4"/>
      <c r="I205" s="4"/>
      <c r="J205" s="4"/>
      <c r="K205" s="4"/>
      <c r="L205" s="4"/>
      <c r="M205" s="120"/>
    </row>
    <row r="206" spans="1:13" s="1" customFormat="1" ht="14.25">
      <c r="A206" s="119">
        <v>32314</v>
      </c>
      <c r="B206" s="54"/>
      <c r="C206" s="156" t="s">
        <v>154</v>
      </c>
      <c r="D206" s="85">
        <f t="shared" si="22"/>
        <v>0</v>
      </c>
      <c r="E206" s="4"/>
      <c r="F206" s="4"/>
      <c r="G206" s="4"/>
      <c r="H206" s="4"/>
      <c r="I206" s="4"/>
      <c r="J206" s="4"/>
      <c r="K206" s="4"/>
      <c r="L206" s="4"/>
      <c r="M206" s="120"/>
    </row>
    <row r="207" spans="1:13" s="1" customFormat="1" ht="14.25">
      <c r="A207" s="119">
        <v>32319</v>
      </c>
      <c r="B207" s="54"/>
      <c r="C207" s="156" t="s">
        <v>155</v>
      </c>
      <c r="D207" s="85">
        <f t="shared" si="22"/>
        <v>0</v>
      </c>
      <c r="E207" s="4"/>
      <c r="F207" s="4"/>
      <c r="G207" s="4"/>
      <c r="H207" s="4"/>
      <c r="I207" s="4"/>
      <c r="J207" s="4"/>
      <c r="K207" s="4"/>
      <c r="L207" s="4"/>
      <c r="M207" s="120"/>
    </row>
    <row r="208" spans="1:13" s="33" customFormat="1" ht="27">
      <c r="A208" s="117">
        <v>3232</v>
      </c>
      <c r="B208" s="55">
        <v>563</v>
      </c>
      <c r="C208" s="155" t="s">
        <v>47</v>
      </c>
      <c r="D208" s="85">
        <f t="shared" si="22"/>
        <v>5000</v>
      </c>
      <c r="E208" s="13"/>
      <c r="F208" s="13">
        <f>(F209+F210)</f>
        <v>2000</v>
      </c>
      <c r="G208" s="13">
        <f>(G209+G210)</f>
        <v>3000</v>
      </c>
      <c r="H208" s="11"/>
      <c r="I208" s="11"/>
      <c r="J208" s="11"/>
      <c r="K208" s="11"/>
      <c r="L208" s="4">
        <f>(D208)</f>
        <v>5000</v>
      </c>
      <c r="M208" s="120">
        <f>(D208)</f>
        <v>5000</v>
      </c>
    </row>
    <row r="209" spans="1:13" s="1" customFormat="1" ht="27">
      <c r="A209" s="119">
        <v>32321</v>
      </c>
      <c r="B209" s="54"/>
      <c r="C209" s="156" t="s">
        <v>184</v>
      </c>
      <c r="D209" s="85">
        <f t="shared" si="22"/>
        <v>0</v>
      </c>
      <c r="E209" s="4"/>
      <c r="F209" s="4"/>
      <c r="G209" s="4"/>
      <c r="H209" s="4"/>
      <c r="I209" s="4"/>
      <c r="J209" s="4"/>
      <c r="K209" s="4"/>
      <c r="L209" s="4"/>
      <c r="M209" s="120"/>
    </row>
    <row r="210" spans="1:13" s="1" customFormat="1" ht="27">
      <c r="A210" s="119">
        <v>32322</v>
      </c>
      <c r="B210" s="54"/>
      <c r="C210" s="156" t="s">
        <v>185</v>
      </c>
      <c r="D210" s="85">
        <f t="shared" si="22"/>
        <v>5000</v>
      </c>
      <c r="E210" s="4"/>
      <c r="F210" s="4">
        <v>2000</v>
      </c>
      <c r="G210" s="4">
        <v>3000</v>
      </c>
      <c r="H210" s="4"/>
      <c r="I210" s="4"/>
      <c r="J210" s="4"/>
      <c r="K210" s="4"/>
      <c r="L210" s="4"/>
      <c r="M210" s="120"/>
    </row>
    <row r="211" spans="1:13" s="33" customFormat="1" ht="14.25">
      <c r="A211" s="117">
        <v>3233</v>
      </c>
      <c r="B211" s="55">
        <v>564</v>
      </c>
      <c r="C211" s="155" t="s">
        <v>58</v>
      </c>
      <c r="D211" s="85">
        <f t="shared" si="22"/>
        <v>0</v>
      </c>
      <c r="E211" s="13"/>
      <c r="F211" s="13">
        <f>(F212+F213+F214+F215)</f>
        <v>0</v>
      </c>
      <c r="G211" s="13">
        <f>(G212+G213+G214+G215)</f>
        <v>0</v>
      </c>
      <c r="H211" s="11"/>
      <c r="I211" s="11"/>
      <c r="J211" s="11"/>
      <c r="K211" s="11"/>
      <c r="L211" s="4">
        <f>(D211)</f>
        <v>0</v>
      </c>
      <c r="M211" s="120">
        <f>(D211)</f>
        <v>0</v>
      </c>
    </row>
    <row r="212" spans="1:13" s="1" customFormat="1" ht="14.25">
      <c r="A212" s="119">
        <v>32332</v>
      </c>
      <c r="B212" s="54"/>
      <c r="C212" s="156" t="s">
        <v>158</v>
      </c>
      <c r="D212" s="85">
        <f t="shared" si="22"/>
        <v>0</v>
      </c>
      <c r="E212" s="4"/>
      <c r="F212" s="4"/>
      <c r="G212" s="4"/>
      <c r="H212" s="4"/>
      <c r="I212" s="4"/>
      <c r="J212" s="4"/>
      <c r="K212" s="4"/>
      <c r="L212" s="4"/>
      <c r="M212" s="120"/>
    </row>
    <row r="213" spans="1:13" s="1" customFormat="1" ht="14.25">
      <c r="A213" s="119">
        <v>32333</v>
      </c>
      <c r="B213" s="54"/>
      <c r="C213" s="156" t="s">
        <v>159</v>
      </c>
      <c r="D213" s="85">
        <f t="shared" si="22"/>
        <v>0</v>
      </c>
      <c r="E213" s="4"/>
      <c r="F213" s="4"/>
      <c r="G213" s="4"/>
      <c r="H213" s="4"/>
      <c r="I213" s="4"/>
      <c r="J213" s="4"/>
      <c r="K213" s="4"/>
      <c r="L213" s="4"/>
      <c r="M213" s="120"/>
    </row>
    <row r="214" spans="1:13" s="1" customFormat="1" ht="14.25">
      <c r="A214" s="119">
        <v>32334</v>
      </c>
      <c r="B214" s="54"/>
      <c r="C214" s="156" t="s">
        <v>160</v>
      </c>
      <c r="D214" s="85">
        <f t="shared" si="22"/>
        <v>0</v>
      </c>
      <c r="E214" s="4"/>
      <c r="F214" s="4"/>
      <c r="G214" s="4"/>
      <c r="H214" s="4"/>
      <c r="I214" s="4"/>
      <c r="J214" s="4"/>
      <c r="K214" s="4"/>
      <c r="L214" s="4"/>
      <c r="M214" s="120"/>
    </row>
    <row r="215" spans="1:13" s="1" customFormat="1" ht="14.25">
      <c r="A215" s="119">
        <v>32339</v>
      </c>
      <c r="B215" s="54"/>
      <c r="C215" s="156" t="s">
        <v>161</v>
      </c>
      <c r="D215" s="85">
        <f t="shared" si="22"/>
        <v>0</v>
      </c>
      <c r="E215" s="4"/>
      <c r="F215" s="4"/>
      <c r="G215" s="4"/>
      <c r="H215" s="4"/>
      <c r="I215" s="4"/>
      <c r="J215" s="4"/>
      <c r="K215" s="4"/>
      <c r="L215" s="4"/>
      <c r="M215" s="120"/>
    </row>
    <row r="216" spans="1:13" s="33" customFormat="1" ht="14.25">
      <c r="A216" s="117">
        <v>3234</v>
      </c>
      <c r="B216" s="55">
        <v>565</v>
      </c>
      <c r="C216" s="155" t="s">
        <v>59</v>
      </c>
      <c r="D216" s="85">
        <f t="shared" si="22"/>
        <v>2300</v>
      </c>
      <c r="E216" s="13"/>
      <c r="F216" s="13">
        <f>(F217+F218+F219+F221+F220)</f>
        <v>2300</v>
      </c>
      <c r="G216" s="13">
        <f>(G217+G218+G219+G221)</f>
        <v>0</v>
      </c>
      <c r="H216" s="11"/>
      <c r="I216" s="11"/>
      <c r="J216" s="11"/>
      <c r="K216" s="11"/>
      <c r="L216" s="4">
        <f>(D216)</f>
        <v>2300</v>
      </c>
      <c r="M216" s="120">
        <f>(D216)</f>
        <v>2300</v>
      </c>
    </row>
    <row r="217" spans="1:13" s="1" customFormat="1" ht="14.25">
      <c r="A217" s="119">
        <v>32341</v>
      </c>
      <c r="B217" s="54"/>
      <c r="C217" s="156" t="s">
        <v>162</v>
      </c>
      <c r="D217" s="85">
        <f t="shared" si="22"/>
        <v>500</v>
      </c>
      <c r="E217" s="4"/>
      <c r="F217" s="4">
        <v>500</v>
      </c>
      <c r="G217" s="4"/>
      <c r="H217" s="4"/>
      <c r="I217" s="4"/>
      <c r="J217" s="4"/>
      <c r="K217" s="4"/>
      <c r="L217" s="4"/>
      <c r="M217" s="120"/>
    </row>
    <row r="218" spans="1:13" s="1" customFormat="1" ht="14.25">
      <c r="A218" s="119">
        <v>32342</v>
      </c>
      <c r="B218" s="54"/>
      <c r="C218" s="156" t="s">
        <v>163</v>
      </c>
      <c r="D218" s="85">
        <f t="shared" si="22"/>
        <v>0</v>
      </c>
      <c r="E218" s="4"/>
      <c r="F218" s="4"/>
      <c r="G218" s="4"/>
      <c r="H218" s="4"/>
      <c r="I218" s="4"/>
      <c r="J218" s="4"/>
      <c r="K218" s="4"/>
      <c r="L218" s="4"/>
      <c r="M218" s="120"/>
    </row>
    <row r="219" spans="1:13" s="1" customFormat="1" ht="14.25">
      <c r="A219" s="119">
        <v>32343</v>
      </c>
      <c r="B219" s="54"/>
      <c r="C219" s="156" t="s">
        <v>164</v>
      </c>
      <c r="D219" s="85">
        <f t="shared" si="22"/>
        <v>0</v>
      </c>
      <c r="E219" s="4"/>
      <c r="F219" s="4"/>
      <c r="G219" s="4"/>
      <c r="H219" s="4"/>
      <c r="I219" s="4"/>
      <c r="J219" s="4"/>
      <c r="K219" s="4"/>
      <c r="L219" s="4"/>
      <c r="M219" s="120"/>
    </row>
    <row r="220" spans="1:13" s="1" customFormat="1" ht="14.25">
      <c r="A220" s="119">
        <v>32347</v>
      </c>
      <c r="B220" s="54"/>
      <c r="C220" s="156" t="s">
        <v>234</v>
      </c>
      <c r="D220" s="85">
        <f t="shared" si="22"/>
        <v>1800</v>
      </c>
      <c r="E220" s="4"/>
      <c r="F220" s="4">
        <v>1800</v>
      </c>
      <c r="G220" s="4"/>
      <c r="H220" s="4"/>
      <c r="I220" s="4"/>
      <c r="J220" s="4"/>
      <c r="K220" s="4"/>
      <c r="L220" s="4"/>
      <c r="M220" s="120"/>
    </row>
    <row r="221" spans="1:13" s="1" customFormat="1" ht="14.25">
      <c r="A221" s="119">
        <v>32349</v>
      </c>
      <c r="B221" s="54"/>
      <c r="C221" s="156" t="s">
        <v>165</v>
      </c>
      <c r="D221" s="85">
        <f t="shared" si="22"/>
        <v>0</v>
      </c>
      <c r="E221" s="4"/>
      <c r="F221" s="4"/>
      <c r="G221" s="4"/>
      <c r="H221" s="4"/>
      <c r="I221" s="4"/>
      <c r="J221" s="4"/>
      <c r="K221" s="4"/>
      <c r="L221" s="4"/>
      <c r="M221" s="120"/>
    </row>
    <row r="222" spans="1:13" s="33" customFormat="1" ht="14.25">
      <c r="A222" s="117">
        <v>3235</v>
      </c>
      <c r="B222" s="55">
        <v>566</v>
      </c>
      <c r="C222" s="155" t="s">
        <v>60</v>
      </c>
      <c r="D222" s="85">
        <f t="shared" si="22"/>
        <v>500</v>
      </c>
      <c r="E222" s="13"/>
      <c r="F222" s="13">
        <f>(F223+F224+F225)</f>
        <v>500</v>
      </c>
      <c r="G222" s="13">
        <f>(G223+G224+G225)</f>
        <v>0</v>
      </c>
      <c r="H222" s="11"/>
      <c r="I222" s="11"/>
      <c r="J222" s="11"/>
      <c r="K222" s="11"/>
      <c r="L222" s="4">
        <f>(D222)</f>
        <v>500</v>
      </c>
      <c r="M222" s="120">
        <f>(D222)</f>
        <v>500</v>
      </c>
    </row>
    <row r="223" spans="1:13" s="1" customFormat="1" ht="14.25">
      <c r="A223" s="119">
        <v>32353</v>
      </c>
      <c r="B223" s="54"/>
      <c r="C223" s="156" t="s">
        <v>166</v>
      </c>
      <c r="D223" s="85">
        <f t="shared" si="22"/>
        <v>500</v>
      </c>
      <c r="E223" s="4"/>
      <c r="F223" s="4">
        <v>500</v>
      </c>
      <c r="G223" s="4"/>
      <c r="H223" s="4"/>
      <c r="I223" s="4"/>
      <c r="J223" s="4"/>
      <c r="K223" s="4"/>
      <c r="L223" s="4"/>
      <c r="M223" s="120"/>
    </row>
    <row r="224" spans="1:13" s="1" customFormat="1" ht="14.25">
      <c r="A224" s="119">
        <v>32354</v>
      </c>
      <c r="B224" s="54"/>
      <c r="C224" s="156" t="s">
        <v>96</v>
      </c>
      <c r="D224" s="85">
        <f t="shared" si="22"/>
        <v>0</v>
      </c>
      <c r="E224" s="4"/>
      <c r="F224" s="4"/>
      <c r="G224" s="4"/>
      <c r="H224" s="4"/>
      <c r="I224" s="4"/>
      <c r="J224" s="4"/>
      <c r="K224" s="4"/>
      <c r="L224" s="4"/>
      <c r="M224" s="120"/>
    </row>
    <row r="225" spans="1:13" s="1" customFormat="1" ht="14.25">
      <c r="A225" s="119">
        <v>32359</v>
      </c>
      <c r="B225" s="54"/>
      <c r="C225" s="156" t="s">
        <v>167</v>
      </c>
      <c r="D225" s="85">
        <f t="shared" si="22"/>
        <v>0</v>
      </c>
      <c r="E225" s="4"/>
      <c r="F225" s="4"/>
      <c r="G225" s="4"/>
      <c r="H225" s="4"/>
      <c r="I225" s="4"/>
      <c r="J225" s="4"/>
      <c r="K225" s="4"/>
      <c r="L225" s="4"/>
      <c r="M225" s="120"/>
    </row>
    <row r="226" spans="1:13" s="33" customFormat="1" ht="14.25">
      <c r="A226" s="117">
        <v>3236</v>
      </c>
      <c r="B226" s="55">
        <v>567</v>
      </c>
      <c r="C226" s="155" t="s">
        <v>61</v>
      </c>
      <c r="D226" s="85">
        <f t="shared" si="22"/>
        <v>1000</v>
      </c>
      <c r="E226" s="13"/>
      <c r="F226" s="13">
        <f>(F227)</f>
        <v>1000</v>
      </c>
      <c r="G226" s="13">
        <f>(G227)</f>
        <v>0</v>
      </c>
      <c r="H226" s="11"/>
      <c r="I226" s="11"/>
      <c r="J226" s="11"/>
      <c r="K226" s="11"/>
      <c r="L226" s="4">
        <f>(D226)</f>
        <v>1000</v>
      </c>
      <c r="M226" s="120">
        <f>(D226)</f>
        <v>1000</v>
      </c>
    </row>
    <row r="227" spans="1:13" ht="27">
      <c r="A227" s="119">
        <v>32361</v>
      </c>
      <c r="B227" s="54"/>
      <c r="C227" s="156" t="s">
        <v>168</v>
      </c>
      <c r="D227" s="85">
        <f t="shared" si="22"/>
        <v>1000</v>
      </c>
      <c r="E227" s="14"/>
      <c r="F227" s="14">
        <v>1000</v>
      </c>
      <c r="G227" s="14"/>
      <c r="H227" s="12"/>
      <c r="I227" s="12"/>
      <c r="J227" s="12"/>
      <c r="K227" s="12"/>
      <c r="L227" s="4"/>
      <c r="M227" s="120"/>
    </row>
    <row r="228" spans="1:13" s="33" customFormat="1" ht="14.25">
      <c r="A228" s="117">
        <v>3237</v>
      </c>
      <c r="B228" s="55">
        <v>568</v>
      </c>
      <c r="C228" s="155" t="s">
        <v>48</v>
      </c>
      <c r="D228" s="85">
        <f t="shared" si="22"/>
        <v>2000</v>
      </c>
      <c r="E228" s="13"/>
      <c r="F228" s="13">
        <f>(F229+F230+F231)</f>
        <v>0</v>
      </c>
      <c r="G228" s="13">
        <f>(G229+G230+G231)</f>
        <v>2000</v>
      </c>
      <c r="H228" s="11"/>
      <c r="I228" s="11"/>
      <c r="J228" s="11"/>
      <c r="K228" s="11"/>
      <c r="L228" s="4">
        <f>(D228)</f>
        <v>2000</v>
      </c>
      <c r="M228" s="120">
        <f>(D228)</f>
        <v>2000</v>
      </c>
    </row>
    <row r="229" spans="1:13" s="1" customFormat="1" ht="14.25">
      <c r="A229" s="119">
        <v>32371</v>
      </c>
      <c r="B229" s="54"/>
      <c r="C229" s="156" t="s">
        <v>169</v>
      </c>
      <c r="D229" s="85">
        <f t="shared" si="22"/>
        <v>0</v>
      </c>
      <c r="E229" s="4"/>
      <c r="F229" s="4"/>
      <c r="G229" s="4"/>
      <c r="H229" s="4"/>
      <c r="I229" s="4"/>
      <c r="J229" s="4"/>
      <c r="K229" s="4"/>
      <c r="L229" s="4"/>
      <c r="M229" s="120"/>
    </row>
    <row r="230" spans="1:13" s="1" customFormat="1" ht="14.25">
      <c r="A230" s="119">
        <v>32372</v>
      </c>
      <c r="B230" s="54"/>
      <c r="C230" s="156" t="s">
        <v>123</v>
      </c>
      <c r="D230" s="85">
        <f t="shared" si="22"/>
        <v>2000</v>
      </c>
      <c r="E230" s="4"/>
      <c r="F230" s="4"/>
      <c r="G230" s="4">
        <v>2000</v>
      </c>
      <c r="H230" s="4"/>
      <c r="I230" s="4"/>
      <c r="J230" s="4"/>
      <c r="K230" s="4"/>
      <c r="L230" s="4"/>
      <c r="M230" s="120"/>
    </row>
    <row r="231" spans="1:13" s="1" customFormat="1" ht="14.25">
      <c r="A231" s="119">
        <v>32379</v>
      </c>
      <c r="B231" s="54"/>
      <c r="C231" s="156" t="s">
        <v>170</v>
      </c>
      <c r="D231" s="85">
        <f t="shared" si="22"/>
        <v>0</v>
      </c>
      <c r="E231" s="4"/>
      <c r="F231" s="4"/>
      <c r="G231" s="4"/>
      <c r="H231" s="4"/>
      <c r="I231" s="4"/>
      <c r="J231" s="4"/>
      <c r="K231" s="4"/>
      <c r="L231" s="4"/>
      <c r="M231" s="120"/>
    </row>
    <row r="232" spans="1:13" s="33" customFormat="1" ht="14.25">
      <c r="A232" s="117">
        <v>3238</v>
      </c>
      <c r="B232" s="55">
        <v>569</v>
      </c>
      <c r="C232" s="155" t="s">
        <v>62</v>
      </c>
      <c r="D232" s="85">
        <f t="shared" si="22"/>
        <v>0</v>
      </c>
      <c r="E232" s="13"/>
      <c r="F232" s="13">
        <f>(F233+F234)</f>
        <v>0</v>
      </c>
      <c r="G232" s="13">
        <f>(G233+G234)</f>
        <v>0</v>
      </c>
      <c r="H232" s="11"/>
      <c r="I232" s="11"/>
      <c r="J232" s="11"/>
      <c r="K232" s="11"/>
      <c r="L232" s="4">
        <f>(D232)</f>
        <v>0</v>
      </c>
      <c r="M232" s="120">
        <f>(D232)</f>
        <v>0</v>
      </c>
    </row>
    <row r="233" spans="1:13" s="1" customFormat="1" ht="14.25">
      <c r="A233" s="119">
        <v>32381</v>
      </c>
      <c r="B233" s="54"/>
      <c r="C233" s="156" t="s">
        <v>171</v>
      </c>
      <c r="D233" s="85">
        <f t="shared" si="22"/>
        <v>0</v>
      </c>
      <c r="E233" s="4"/>
      <c r="F233" s="4"/>
      <c r="G233" s="4"/>
      <c r="H233" s="4"/>
      <c r="I233" s="4"/>
      <c r="J233" s="4"/>
      <c r="K233" s="4"/>
      <c r="L233" s="4"/>
      <c r="M233" s="120"/>
    </row>
    <row r="234" spans="1:13" s="1" customFormat="1" ht="14.25">
      <c r="A234" s="119">
        <v>32389</v>
      </c>
      <c r="B234" s="54"/>
      <c r="C234" s="156" t="s">
        <v>172</v>
      </c>
      <c r="D234" s="85">
        <f t="shared" si="22"/>
        <v>0</v>
      </c>
      <c r="E234" s="4"/>
      <c r="F234" s="4"/>
      <c r="G234" s="4"/>
      <c r="H234" s="4"/>
      <c r="I234" s="4"/>
      <c r="J234" s="4"/>
      <c r="K234" s="4"/>
      <c r="L234" s="4"/>
      <c r="M234" s="120"/>
    </row>
    <row r="235" spans="1:13" s="33" customFormat="1" ht="14.25">
      <c r="A235" s="117">
        <v>3239</v>
      </c>
      <c r="B235" s="55">
        <v>570</v>
      </c>
      <c r="C235" s="155" t="s">
        <v>63</v>
      </c>
      <c r="D235" s="85">
        <f t="shared" si="22"/>
        <v>24946</v>
      </c>
      <c r="E235" s="13"/>
      <c r="F235" s="13">
        <f>(F236)</f>
        <v>3700</v>
      </c>
      <c r="G235" s="13">
        <f>(G236)</f>
        <v>21246</v>
      </c>
      <c r="H235" s="11"/>
      <c r="I235" s="11"/>
      <c r="J235" s="11"/>
      <c r="K235" s="11"/>
      <c r="L235" s="4">
        <f>(D235)</f>
        <v>24946</v>
      </c>
      <c r="M235" s="120">
        <f>(D235)</f>
        <v>24946</v>
      </c>
    </row>
    <row r="236" spans="1:13" s="33" customFormat="1" ht="27">
      <c r="A236" s="119">
        <v>32391</v>
      </c>
      <c r="B236" s="54"/>
      <c r="C236" s="156" t="s">
        <v>173</v>
      </c>
      <c r="D236" s="85">
        <f t="shared" si="22"/>
        <v>24946</v>
      </c>
      <c r="E236" s="13"/>
      <c r="F236" s="14">
        <v>3700</v>
      </c>
      <c r="G236" s="14">
        <v>21246</v>
      </c>
      <c r="H236" s="11"/>
      <c r="I236" s="11"/>
      <c r="J236" s="11"/>
      <c r="K236" s="11"/>
      <c r="L236" s="4">
        <f aca="true" t="shared" si="23" ref="L236:L282">(D236)</f>
        <v>24946</v>
      </c>
      <c r="M236" s="120">
        <f aca="true" t="shared" si="24" ref="M236:M282">(D236)</f>
        <v>24946</v>
      </c>
    </row>
    <row r="237" spans="1:13" s="33" customFormat="1" ht="27">
      <c r="A237" s="121">
        <v>324</v>
      </c>
      <c r="B237" s="68"/>
      <c r="C237" s="157" t="s">
        <v>64</v>
      </c>
      <c r="D237" s="84">
        <f t="shared" si="22"/>
        <v>500</v>
      </c>
      <c r="E237" s="21"/>
      <c r="F237" s="21">
        <f>(F238)</f>
        <v>500</v>
      </c>
      <c r="G237" s="21">
        <f>(G238)</f>
        <v>0</v>
      </c>
      <c r="H237" s="18"/>
      <c r="I237" s="18"/>
      <c r="J237" s="18"/>
      <c r="K237" s="18"/>
      <c r="L237" s="63">
        <f t="shared" si="23"/>
        <v>500</v>
      </c>
      <c r="M237" s="122">
        <f t="shared" si="24"/>
        <v>500</v>
      </c>
    </row>
    <row r="238" spans="1:13" s="33" customFormat="1" ht="27">
      <c r="A238" s="117">
        <v>3241</v>
      </c>
      <c r="B238" s="55">
        <v>491</v>
      </c>
      <c r="C238" s="155" t="s">
        <v>64</v>
      </c>
      <c r="D238" s="85">
        <f t="shared" si="22"/>
        <v>500</v>
      </c>
      <c r="E238" s="13"/>
      <c r="F238" s="13">
        <f>(F239+F240)</f>
        <v>500</v>
      </c>
      <c r="G238" s="13">
        <f>(G239+G240)</f>
        <v>0</v>
      </c>
      <c r="H238" s="11"/>
      <c r="I238" s="11"/>
      <c r="J238" s="11"/>
      <c r="K238" s="11"/>
      <c r="L238" s="4">
        <f t="shared" si="23"/>
        <v>500</v>
      </c>
      <c r="M238" s="120">
        <f t="shared" si="24"/>
        <v>500</v>
      </c>
    </row>
    <row r="239" spans="1:13" ht="14.25">
      <c r="A239" s="119">
        <v>32411</v>
      </c>
      <c r="B239" s="54"/>
      <c r="C239" s="156" t="s">
        <v>175</v>
      </c>
      <c r="D239" s="85">
        <f t="shared" si="22"/>
        <v>500</v>
      </c>
      <c r="E239" s="14"/>
      <c r="F239" s="14">
        <v>500</v>
      </c>
      <c r="G239" s="14"/>
      <c r="H239" s="12"/>
      <c r="I239" s="12"/>
      <c r="J239" s="12"/>
      <c r="K239" s="12"/>
      <c r="L239" s="4">
        <f t="shared" si="23"/>
        <v>500</v>
      </c>
      <c r="M239" s="120">
        <f t="shared" si="24"/>
        <v>500</v>
      </c>
    </row>
    <row r="240" spans="1:13" ht="14.25">
      <c r="A240" s="119">
        <v>32412</v>
      </c>
      <c r="B240" s="54"/>
      <c r="C240" s="156" t="s">
        <v>176</v>
      </c>
      <c r="D240" s="85">
        <f t="shared" si="22"/>
        <v>0</v>
      </c>
      <c r="E240" s="14"/>
      <c r="F240" s="14">
        <v>0</v>
      </c>
      <c r="G240" s="14"/>
      <c r="H240" s="12"/>
      <c r="I240" s="12"/>
      <c r="J240" s="12"/>
      <c r="K240" s="12"/>
      <c r="L240" s="4">
        <f t="shared" si="23"/>
        <v>0</v>
      </c>
      <c r="M240" s="120">
        <f t="shared" si="24"/>
        <v>0</v>
      </c>
    </row>
    <row r="241" spans="1:13" s="33" customFormat="1" ht="14.25">
      <c r="A241" s="121">
        <v>329</v>
      </c>
      <c r="B241" s="62"/>
      <c r="C241" s="157" t="s">
        <v>30</v>
      </c>
      <c r="D241" s="84">
        <f t="shared" si="22"/>
        <v>46750</v>
      </c>
      <c r="E241" s="21"/>
      <c r="F241" s="21">
        <f>(F242+F243+F245+F247+F249)</f>
        <v>3750</v>
      </c>
      <c r="G241" s="21">
        <f>(G242+G243+G245+G247+G249)</f>
        <v>21000</v>
      </c>
      <c r="H241" s="18"/>
      <c r="I241" s="21">
        <f>(I242+I243+I245+I247+I249)</f>
        <v>22000</v>
      </c>
      <c r="J241" s="18"/>
      <c r="K241" s="18"/>
      <c r="L241" s="63">
        <f t="shared" si="23"/>
        <v>46750</v>
      </c>
      <c r="M241" s="122">
        <f t="shared" si="24"/>
        <v>46750</v>
      </c>
    </row>
    <row r="242" spans="1:13" s="33" customFormat="1" ht="14.25">
      <c r="A242" s="117">
        <v>3292</v>
      </c>
      <c r="B242" s="55">
        <v>492</v>
      </c>
      <c r="C242" s="155" t="s">
        <v>65</v>
      </c>
      <c r="D242" s="85">
        <f t="shared" si="22"/>
        <v>0</v>
      </c>
      <c r="E242" s="13"/>
      <c r="F242" s="13">
        <v>0</v>
      </c>
      <c r="G242" s="13">
        <v>0</v>
      </c>
      <c r="H242" s="11"/>
      <c r="I242" s="11"/>
      <c r="J242" s="11"/>
      <c r="K242" s="11"/>
      <c r="L242" s="4">
        <f t="shared" si="23"/>
        <v>0</v>
      </c>
      <c r="M242" s="120">
        <f t="shared" si="24"/>
        <v>0</v>
      </c>
    </row>
    <row r="243" spans="1:13" s="33" customFormat="1" ht="14.25">
      <c r="A243" s="117">
        <v>3293</v>
      </c>
      <c r="B243" s="55">
        <v>493</v>
      </c>
      <c r="C243" s="155" t="s">
        <v>66</v>
      </c>
      <c r="D243" s="85">
        <f t="shared" si="22"/>
        <v>2000</v>
      </c>
      <c r="E243" s="13"/>
      <c r="F243" s="13">
        <f>(F244)</f>
        <v>2000</v>
      </c>
      <c r="G243" s="13">
        <f>(G244)</f>
        <v>0</v>
      </c>
      <c r="H243" s="11"/>
      <c r="I243" s="11"/>
      <c r="J243" s="11"/>
      <c r="K243" s="11"/>
      <c r="L243" s="4">
        <f t="shared" si="23"/>
        <v>2000</v>
      </c>
      <c r="M243" s="120">
        <f t="shared" si="24"/>
        <v>2000</v>
      </c>
    </row>
    <row r="244" spans="1:13" ht="14.25">
      <c r="A244" s="119">
        <v>32931</v>
      </c>
      <c r="B244" s="54"/>
      <c r="C244" s="156" t="s">
        <v>66</v>
      </c>
      <c r="D244" s="85">
        <f t="shared" si="22"/>
        <v>2000</v>
      </c>
      <c r="E244" s="14"/>
      <c r="F244" s="14">
        <v>2000</v>
      </c>
      <c r="G244" s="14"/>
      <c r="H244" s="12"/>
      <c r="I244" s="12"/>
      <c r="J244" s="12"/>
      <c r="K244" s="12"/>
      <c r="L244" s="4">
        <f t="shared" si="23"/>
        <v>2000</v>
      </c>
      <c r="M244" s="120">
        <f t="shared" si="24"/>
        <v>2000</v>
      </c>
    </row>
    <row r="245" spans="1:13" s="33" customFormat="1" ht="14.25">
      <c r="A245" s="117">
        <v>3294</v>
      </c>
      <c r="B245" s="55">
        <v>494</v>
      </c>
      <c r="C245" s="155" t="s">
        <v>67</v>
      </c>
      <c r="D245" s="85">
        <f t="shared" si="22"/>
        <v>250</v>
      </c>
      <c r="E245" s="13"/>
      <c r="F245" s="13">
        <f>(F246)</f>
        <v>250</v>
      </c>
      <c r="G245" s="13">
        <f>(G246)</f>
        <v>0</v>
      </c>
      <c r="H245" s="11"/>
      <c r="I245" s="11"/>
      <c r="J245" s="11"/>
      <c r="K245" s="11"/>
      <c r="L245" s="4">
        <f t="shared" si="23"/>
        <v>250</v>
      </c>
      <c r="M245" s="120">
        <f t="shared" si="24"/>
        <v>250</v>
      </c>
    </row>
    <row r="246" spans="1:13" ht="14.25">
      <c r="A246" s="119">
        <v>32941</v>
      </c>
      <c r="B246" s="54"/>
      <c r="C246" s="156" t="s">
        <v>177</v>
      </c>
      <c r="D246" s="85">
        <f t="shared" si="22"/>
        <v>250</v>
      </c>
      <c r="E246" s="14"/>
      <c r="F246" s="14">
        <v>250</v>
      </c>
      <c r="G246" s="14"/>
      <c r="H246" s="12"/>
      <c r="I246" s="12"/>
      <c r="J246" s="12"/>
      <c r="K246" s="12"/>
      <c r="L246" s="4">
        <f t="shared" si="23"/>
        <v>250</v>
      </c>
      <c r="M246" s="120">
        <f t="shared" si="24"/>
        <v>250</v>
      </c>
    </row>
    <row r="247" spans="1:13" s="33" customFormat="1" ht="14.25">
      <c r="A247" s="117">
        <v>3295</v>
      </c>
      <c r="B247" s="55">
        <v>495</v>
      </c>
      <c r="C247" s="155" t="s">
        <v>68</v>
      </c>
      <c r="D247" s="85">
        <f aca="true" t="shared" si="25" ref="D247:D282">(E247+F247+G247+H247+I247+J247+K247)</f>
        <v>0</v>
      </c>
      <c r="E247" s="13"/>
      <c r="F247" s="13">
        <f>(F248)</f>
        <v>0</v>
      </c>
      <c r="G247" s="13">
        <f>(G248)</f>
        <v>0</v>
      </c>
      <c r="H247" s="11"/>
      <c r="I247" s="11"/>
      <c r="J247" s="11"/>
      <c r="K247" s="11"/>
      <c r="L247" s="4">
        <f t="shared" si="23"/>
        <v>0</v>
      </c>
      <c r="M247" s="120">
        <f t="shared" si="24"/>
        <v>0</v>
      </c>
    </row>
    <row r="248" spans="1:13" ht="14.25">
      <c r="A248" s="119">
        <v>32953</v>
      </c>
      <c r="B248" s="54"/>
      <c r="C248" s="156" t="s">
        <v>178</v>
      </c>
      <c r="D248" s="85">
        <f t="shared" si="25"/>
        <v>0</v>
      </c>
      <c r="E248" s="14"/>
      <c r="F248" s="14"/>
      <c r="G248" s="14"/>
      <c r="H248" s="12"/>
      <c r="I248" s="12"/>
      <c r="J248" s="12"/>
      <c r="K248" s="12"/>
      <c r="L248" s="4">
        <f t="shared" si="23"/>
        <v>0</v>
      </c>
      <c r="M248" s="120">
        <f t="shared" si="24"/>
        <v>0</v>
      </c>
    </row>
    <row r="249" spans="1:13" s="33" customFormat="1" ht="14.25">
      <c r="A249" s="117">
        <v>3299</v>
      </c>
      <c r="B249" s="55">
        <v>496</v>
      </c>
      <c r="C249" s="155" t="s">
        <v>30</v>
      </c>
      <c r="D249" s="85">
        <f t="shared" si="25"/>
        <v>44500</v>
      </c>
      <c r="E249" s="13"/>
      <c r="F249" s="13">
        <f>(F250+F251)</f>
        <v>1500</v>
      </c>
      <c r="G249" s="13">
        <f>(G250+G251)</f>
        <v>21000</v>
      </c>
      <c r="H249" s="11"/>
      <c r="I249" s="13">
        <f>(I250+I251)</f>
        <v>22000</v>
      </c>
      <c r="J249" s="11"/>
      <c r="K249" s="11"/>
      <c r="L249" s="4">
        <f t="shared" si="23"/>
        <v>44500</v>
      </c>
      <c r="M249" s="120">
        <f t="shared" si="24"/>
        <v>44500</v>
      </c>
    </row>
    <row r="250" spans="1:13" ht="14.25">
      <c r="A250" s="119">
        <v>32991</v>
      </c>
      <c r="B250" s="54"/>
      <c r="C250" s="156" t="s">
        <v>179</v>
      </c>
      <c r="D250" s="85">
        <f t="shared" si="25"/>
        <v>1000</v>
      </c>
      <c r="E250" s="14"/>
      <c r="F250" s="14">
        <v>1000</v>
      </c>
      <c r="G250" s="14"/>
      <c r="H250" s="12"/>
      <c r="I250" s="12"/>
      <c r="J250" s="12"/>
      <c r="K250" s="12"/>
      <c r="L250" s="4">
        <f t="shared" si="23"/>
        <v>1000</v>
      </c>
      <c r="M250" s="120">
        <f t="shared" si="24"/>
        <v>1000</v>
      </c>
    </row>
    <row r="251" spans="1:13" ht="14.25">
      <c r="A251" s="119">
        <v>32999</v>
      </c>
      <c r="B251" s="54"/>
      <c r="C251" s="156" t="s">
        <v>30</v>
      </c>
      <c r="D251" s="85">
        <f t="shared" si="25"/>
        <v>43500</v>
      </c>
      <c r="E251" s="14"/>
      <c r="F251" s="14">
        <v>500</v>
      </c>
      <c r="G251" s="14">
        <v>21000</v>
      </c>
      <c r="H251" s="12"/>
      <c r="I251" s="12">
        <v>22000</v>
      </c>
      <c r="J251" s="12"/>
      <c r="K251" s="12"/>
      <c r="L251" s="4">
        <f t="shared" si="23"/>
        <v>43500</v>
      </c>
      <c r="M251" s="120">
        <f t="shared" si="24"/>
        <v>43500</v>
      </c>
    </row>
    <row r="252" spans="1:13" s="33" customFormat="1" ht="14.25">
      <c r="A252" s="113">
        <v>34</v>
      </c>
      <c r="B252" s="65"/>
      <c r="C252" s="160" t="s">
        <v>69</v>
      </c>
      <c r="D252" s="83">
        <f t="shared" si="25"/>
        <v>3050</v>
      </c>
      <c r="E252" s="19"/>
      <c r="F252" s="19">
        <f>(F253)</f>
        <v>3050</v>
      </c>
      <c r="G252" s="19">
        <f>(G253)</f>
        <v>0</v>
      </c>
      <c r="H252" s="16"/>
      <c r="I252" s="16"/>
      <c r="J252" s="16"/>
      <c r="K252" s="16"/>
      <c r="L252" s="37">
        <f t="shared" si="23"/>
        <v>3050</v>
      </c>
      <c r="M252" s="123">
        <f t="shared" si="24"/>
        <v>3050</v>
      </c>
    </row>
    <row r="253" spans="1:13" ht="14.25">
      <c r="A253" s="121">
        <v>343</v>
      </c>
      <c r="B253" s="62"/>
      <c r="C253" s="157" t="s">
        <v>31</v>
      </c>
      <c r="D253" s="84">
        <f t="shared" si="25"/>
        <v>3050</v>
      </c>
      <c r="E253" s="21"/>
      <c r="F253" s="21">
        <f>(F254+F257+F259)</f>
        <v>3050</v>
      </c>
      <c r="G253" s="21"/>
      <c r="H253" s="18"/>
      <c r="I253" s="18"/>
      <c r="J253" s="18"/>
      <c r="K253" s="18"/>
      <c r="L253" s="63">
        <f t="shared" si="23"/>
        <v>3050</v>
      </c>
      <c r="M253" s="122">
        <f t="shared" si="24"/>
        <v>3050</v>
      </c>
    </row>
    <row r="254" spans="1:13" s="33" customFormat="1" ht="27">
      <c r="A254" s="117">
        <v>3431</v>
      </c>
      <c r="B254" s="55">
        <v>497</v>
      </c>
      <c r="C254" s="155" t="s">
        <v>70</v>
      </c>
      <c r="D254" s="85">
        <f t="shared" si="25"/>
        <v>3050</v>
      </c>
      <c r="E254" s="13"/>
      <c r="F254" s="13">
        <f>(F255+F256)</f>
        <v>3050</v>
      </c>
      <c r="G254" s="13">
        <f>(G255+G256)</f>
        <v>0</v>
      </c>
      <c r="H254" s="11"/>
      <c r="I254" s="11"/>
      <c r="J254" s="11"/>
      <c r="K254" s="11"/>
      <c r="L254" s="4">
        <f t="shared" si="23"/>
        <v>3050</v>
      </c>
      <c r="M254" s="120">
        <f t="shared" si="24"/>
        <v>3050</v>
      </c>
    </row>
    <row r="255" spans="1:13" ht="14.25">
      <c r="A255" s="119">
        <v>34311</v>
      </c>
      <c r="B255" s="54"/>
      <c r="C255" s="156" t="s">
        <v>180</v>
      </c>
      <c r="D255" s="85">
        <f t="shared" si="25"/>
        <v>3050</v>
      </c>
      <c r="E255" s="14"/>
      <c r="F255" s="14">
        <v>3050</v>
      </c>
      <c r="G255" s="14"/>
      <c r="H255" s="12"/>
      <c r="I255" s="12"/>
      <c r="J255" s="12"/>
      <c r="K255" s="12"/>
      <c r="L255" s="4">
        <f t="shared" si="23"/>
        <v>3050</v>
      </c>
      <c r="M255" s="120">
        <f t="shared" si="24"/>
        <v>3050</v>
      </c>
    </row>
    <row r="256" spans="1:13" ht="14.25">
      <c r="A256" s="119">
        <v>34312</v>
      </c>
      <c r="B256" s="54"/>
      <c r="C256" s="156" t="s">
        <v>181</v>
      </c>
      <c r="D256" s="85">
        <f t="shared" si="25"/>
        <v>0</v>
      </c>
      <c r="E256" s="14"/>
      <c r="F256" s="14"/>
      <c r="G256" s="14"/>
      <c r="H256" s="12"/>
      <c r="I256" s="12"/>
      <c r="J256" s="12"/>
      <c r="K256" s="12"/>
      <c r="L256" s="4">
        <f t="shared" si="23"/>
        <v>0</v>
      </c>
      <c r="M256" s="120">
        <f t="shared" si="24"/>
        <v>0</v>
      </c>
    </row>
    <row r="257" spans="1:13" s="33" customFormat="1" ht="14.25">
      <c r="A257" s="117">
        <v>3433</v>
      </c>
      <c r="B257" s="55">
        <v>498</v>
      </c>
      <c r="C257" s="155" t="s">
        <v>71</v>
      </c>
      <c r="D257" s="85">
        <f t="shared" si="25"/>
        <v>0</v>
      </c>
      <c r="E257" s="13"/>
      <c r="F257" s="13">
        <f>(F258)</f>
        <v>0</v>
      </c>
      <c r="G257" s="13">
        <f>(G258)</f>
        <v>0</v>
      </c>
      <c r="H257" s="11"/>
      <c r="I257" s="11"/>
      <c r="J257" s="11"/>
      <c r="K257" s="11"/>
      <c r="L257" s="4">
        <f t="shared" si="23"/>
        <v>0</v>
      </c>
      <c r="M257" s="120">
        <f t="shared" si="24"/>
        <v>0</v>
      </c>
    </row>
    <row r="258" spans="1:13" ht="14.25">
      <c r="A258" s="119">
        <v>34333</v>
      </c>
      <c r="B258" s="54"/>
      <c r="C258" s="156" t="s">
        <v>182</v>
      </c>
      <c r="D258" s="85">
        <f t="shared" si="25"/>
        <v>0</v>
      </c>
      <c r="E258" s="14"/>
      <c r="F258" s="14"/>
      <c r="G258" s="14"/>
      <c r="H258" s="12"/>
      <c r="I258" s="12"/>
      <c r="J258" s="12"/>
      <c r="K258" s="12"/>
      <c r="L258" s="4">
        <f t="shared" si="23"/>
        <v>0</v>
      </c>
      <c r="M258" s="120">
        <f t="shared" si="24"/>
        <v>0</v>
      </c>
    </row>
    <row r="259" spans="1:13" s="33" customFormat="1" ht="14.25">
      <c r="A259" s="117">
        <v>3434</v>
      </c>
      <c r="B259" s="55">
        <v>499</v>
      </c>
      <c r="C259" s="155" t="s">
        <v>72</v>
      </c>
      <c r="D259" s="85">
        <f t="shared" si="25"/>
        <v>0</v>
      </c>
      <c r="E259" s="13"/>
      <c r="F259" s="13">
        <f>(F260)</f>
        <v>0</v>
      </c>
      <c r="G259" s="13">
        <f>(G260)</f>
        <v>0</v>
      </c>
      <c r="H259" s="11"/>
      <c r="I259" s="11"/>
      <c r="J259" s="11"/>
      <c r="K259" s="11"/>
      <c r="L259" s="4">
        <f t="shared" si="23"/>
        <v>0</v>
      </c>
      <c r="M259" s="120">
        <f t="shared" si="24"/>
        <v>0</v>
      </c>
    </row>
    <row r="260" spans="1:13" ht="14.25">
      <c r="A260" s="119">
        <v>34349</v>
      </c>
      <c r="B260" s="54"/>
      <c r="C260" s="156" t="s">
        <v>72</v>
      </c>
      <c r="D260" s="85">
        <f t="shared" si="25"/>
        <v>0</v>
      </c>
      <c r="E260" s="14"/>
      <c r="F260" s="14"/>
      <c r="G260" s="14"/>
      <c r="H260" s="12"/>
      <c r="I260" s="12"/>
      <c r="J260" s="12"/>
      <c r="K260" s="12"/>
      <c r="L260" s="4">
        <f t="shared" si="23"/>
        <v>0</v>
      </c>
      <c r="M260" s="120">
        <f t="shared" si="24"/>
        <v>0</v>
      </c>
    </row>
    <row r="261" spans="1:13" s="33" customFormat="1" ht="14.25">
      <c r="A261" s="113">
        <v>38</v>
      </c>
      <c r="B261" s="65"/>
      <c r="C261" s="160" t="s">
        <v>79</v>
      </c>
      <c r="D261" s="83">
        <f t="shared" si="25"/>
        <v>0</v>
      </c>
      <c r="E261" s="19"/>
      <c r="F261" s="19">
        <f>(F262)</f>
        <v>0</v>
      </c>
      <c r="G261" s="19">
        <f>(G262)</f>
        <v>0</v>
      </c>
      <c r="H261" s="16"/>
      <c r="I261" s="16"/>
      <c r="J261" s="16"/>
      <c r="K261" s="16"/>
      <c r="L261" s="37">
        <f t="shared" si="23"/>
        <v>0</v>
      </c>
      <c r="M261" s="123">
        <f t="shared" si="24"/>
        <v>0</v>
      </c>
    </row>
    <row r="262" spans="1:13" ht="14.25">
      <c r="A262" s="115">
        <v>381</v>
      </c>
      <c r="B262" s="60"/>
      <c r="C262" s="154" t="s">
        <v>80</v>
      </c>
      <c r="D262" s="84">
        <f t="shared" si="25"/>
        <v>0</v>
      </c>
      <c r="E262" s="28"/>
      <c r="F262" s="28"/>
      <c r="G262" s="28">
        <f>(G263)</f>
        <v>0</v>
      </c>
      <c r="H262" s="61"/>
      <c r="I262" s="61"/>
      <c r="J262" s="61"/>
      <c r="K262" s="61"/>
      <c r="L262" s="63">
        <f t="shared" si="23"/>
        <v>0</v>
      </c>
      <c r="M262" s="122">
        <f t="shared" si="24"/>
        <v>0</v>
      </c>
    </row>
    <row r="263" spans="1:13" s="33" customFormat="1" ht="14.25">
      <c r="A263" s="117">
        <v>3811</v>
      </c>
      <c r="B263" s="55">
        <v>940</v>
      </c>
      <c r="C263" s="155" t="s">
        <v>32</v>
      </c>
      <c r="D263" s="85">
        <f t="shared" si="25"/>
        <v>0</v>
      </c>
      <c r="E263" s="13"/>
      <c r="F263" s="13"/>
      <c r="G263" s="13"/>
      <c r="H263" s="11"/>
      <c r="I263" s="11"/>
      <c r="J263" s="11"/>
      <c r="K263" s="11"/>
      <c r="L263" s="4">
        <f t="shared" si="23"/>
        <v>0</v>
      </c>
      <c r="M263" s="120">
        <f t="shared" si="24"/>
        <v>0</v>
      </c>
    </row>
    <row r="264" spans="1:13" ht="14.25">
      <c r="A264" s="111">
        <v>4</v>
      </c>
      <c r="B264" s="69"/>
      <c r="C264" s="161" t="s">
        <v>34</v>
      </c>
      <c r="D264" s="76">
        <f t="shared" si="25"/>
        <v>68000</v>
      </c>
      <c r="E264" s="35"/>
      <c r="F264" s="35">
        <f>(F265+F268)</f>
        <v>7000</v>
      </c>
      <c r="G264" s="35">
        <f>(G265+G268)</f>
        <v>61000</v>
      </c>
      <c r="H264" s="48"/>
      <c r="I264" s="48"/>
      <c r="J264" s="48"/>
      <c r="K264" s="48"/>
      <c r="L264" s="36">
        <f t="shared" si="23"/>
        <v>68000</v>
      </c>
      <c r="M264" s="125">
        <f t="shared" si="24"/>
        <v>68000</v>
      </c>
    </row>
    <row r="265" spans="1:13" s="33" customFormat="1" ht="27">
      <c r="A265" s="113">
        <v>41</v>
      </c>
      <c r="B265" s="65"/>
      <c r="C265" s="160" t="s">
        <v>94</v>
      </c>
      <c r="D265" s="83">
        <f t="shared" si="25"/>
        <v>0</v>
      </c>
      <c r="E265" s="15"/>
      <c r="F265" s="15">
        <f>(F266)</f>
        <v>0</v>
      </c>
      <c r="G265" s="15">
        <f>(G266)</f>
        <v>0</v>
      </c>
      <c r="H265" s="16"/>
      <c r="I265" s="16"/>
      <c r="J265" s="16"/>
      <c r="K265" s="16"/>
      <c r="L265" s="37">
        <f t="shared" si="23"/>
        <v>0</v>
      </c>
      <c r="M265" s="123">
        <f t="shared" si="24"/>
        <v>0</v>
      </c>
    </row>
    <row r="266" spans="1:13" s="33" customFormat="1" ht="14.25">
      <c r="A266" s="121">
        <v>412</v>
      </c>
      <c r="B266" s="62"/>
      <c r="C266" s="157" t="s">
        <v>95</v>
      </c>
      <c r="D266" s="84">
        <f t="shared" si="25"/>
        <v>0</v>
      </c>
      <c r="E266" s="17"/>
      <c r="F266" s="17">
        <f>(F267)</f>
        <v>0</v>
      </c>
      <c r="G266" s="17">
        <f>(G267)</f>
        <v>0</v>
      </c>
      <c r="H266" s="18"/>
      <c r="I266" s="18"/>
      <c r="J266" s="18"/>
      <c r="K266" s="18"/>
      <c r="L266" s="63">
        <f t="shared" si="23"/>
        <v>0</v>
      </c>
      <c r="M266" s="122">
        <f t="shared" si="24"/>
        <v>0</v>
      </c>
    </row>
    <row r="267" spans="1:13" s="33" customFormat="1" ht="14.25">
      <c r="A267" s="117">
        <v>4123</v>
      </c>
      <c r="B267" s="53">
        <v>0</v>
      </c>
      <c r="C267" s="155" t="s">
        <v>96</v>
      </c>
      <c r="D267" s="85">
        <f t="shared" si="25"/>
        <v>0</v>
      </c>
      <c r="E267" s="3"/>
      <c r="F267" s="3"/>
      <c r="G267" s="3"/>
      <c r="H267" s="11"/>
      <c r="I267" s="11"/>
      <c r="J267" s="11"/>
      <c r="K267" s="11"/>
      <c r="L267" s="4">
        <f t="shared" si="23"/>
        <v>0</v>
      </c>
      <c r="M267" s="120">
        <f t="shared" si="24"/>
        <v>0</v>
      </c>
    </row>
    <row r="268" spans="1:13" s="33" customFormat="1" ht="27">
      <c r="A268" s="113">
        <v>42</v>
      </c>
      <c r="B268" s="65"/>
      <c r="C268" s="160" t="s">
        <v>40</v>
      </c>
      <c r="D268" s="83">
        <f t="shared" si="25"/>
        <v>68000</v>
      </c>
      <c r="E268" s="15"/>
      <c r="F268" s="15">
        <f>(F269+F271+F279)</f>
        <v>7000</v>
      </c>
      <c r="G268" s="15">
        <f>(G269+G271+G279)</f>
        <v>61000</v>
      </c>
      <c r="H268" s="16"/>
      <c r="I268" s="16"/>
      <c r="J268" s="16"/>
      <c r="K268" s="16"/>
      <c r="L268" s="37">
        <f t="shared" si="23"/>
        <v>68000</v>
      </c>
      <c r="M268" s="123">
        <f t="shared" si="24"/>
        <v>68000</v>
      </c>
    </row>
    <row r="269" spans="1:13" ht="14.25">
      <c r="A269" s="121">
        <v>421</v>
      </c>
      <c r="B269" s="62"/>
      <c r="C269" s="157" t="s">
        <v>75</v>
      </c>
      <c r="D269" s="84">
        <f t="shared" si="25"/>
        <v>0</v>
      </c>
      <c r="E269" s="17"/>
      <c r="F269" s="17">
        <f>(F270)</f>
        <v>0</v>
      </c>
      <c r="G269" s="17">
        <f>(G270)</f>
        <v>0</v>
      </c>
      <c r="H269" s="18"/>
      <c r="I269" s="18"/>
      <c r="J269" s="18"/>
      <c r="K269" s="18"/>
      <c r="L269" s="63">
        <f t="shared" si="23"/>
        <v>0</v>
      </c>
      <c r="M269" s="122">
        <f t="shared" si="24"/>
        <v>0</v>
      </c>
    </row>
    <row r="270" spans="1:13" s="33" customFormat="1" ht="14.25">
      <c r="A270" s="117">
        <v>4212</v>
      </c>
      <c r="B270" s="53">
        <v>0</v>
      </c>
      <c r="C270" s="155" t="s">
        <v>39</v>
      </c>
      <c r="D270" s="85">
        <f t="shared" si="25"/>
        <v>0</v>
      </c>
      <c r="E270" s="3"/>
      <c r="F270" s="3"/>
      <c r="G270" s="3"/>
      <c r="H270" s="11"/>
      <c r="I270" s="11"/>
      <c r="J270" s="11"/>
      <c r="K270" s="11"/>
      <c r="L270" s="4">
        <f t="shared" si="23"/>
        <v>0</v>
      </c>
      <c r="M270" s="120">
        <f t="shared" si="24"/>
        <v>0</v>
      </c>
    </row>
    <row r="271" spans="1:13" ht="14.25">
      <c r="A271" s="121">
        <v>422</v>
      </c>
      <c r="B271" s="62"/>
      <c r="C271" s="157" t="s">
        <v>33</v>
      </c>
      <c r="D271" s="84">
        <f t="shared" si="25"/>
        <v>61000</v>
      </c>
      <c r="E271" s="17"/>
      <c r="F271" s="17">
        <f>(F272+F273+F274+F275+F276+F277+F278)</f>
        <v>5000</v>
      </c>
      <c r="G271" s="17">
        <f>(G272+G273+G274+G275+G276+G277+G278)</f>
        <v>56000</v>
      </c>
      <c r="H271" s="18"/>
      <c r="I271" s="18"/>
      <c r="J271" s="18"/>
      <c r="K271" s="18"/>
      <c r="L271" s="63">
        <f t="shared" si="23"/>
        <v>61000</v>
      </c>
      <c r="M271" s="122">
        <f t="shared" si="24"/>
        <v>61000</v>
      </c>
    </row>
    <row r="272" spans="1:13" s="33" customFormat="1" ht="14.25">
      <c r="A272" s="117">
        <v>4221</v>
      </c>
      <c r="B272" s="55">
        <v>579</v>
      </c>
      <c r="C272" s="155" t="s">
        <v>41</v>
      </c>
      <c r="D272" s="85">
        <f t="shared" si="25"/>
        <v>5000</v>
      </c>
      <c r="E272" s="13"/>
      <c r="F272" s="13">
        <v>5000</v>
      </c>
      <c r="G272" s="13"/>
      <c r="H272" s="11"/>
      <c r="I272" s="11"/>
      <c r="J272" s="11"/>
      <c r="K272" s="11"/>
      <c r="L272" s="4">
        <f t="shared" si="23"/>
        <v>5000</v>
      </c>
      <c r="M272" s="120">
        <f t="shared" si="24"/>
        <v>5000</v>
      </c>
    </row>
    <row r="273" spans="1:13" s="33" customFormat="1" ht="14.25">
      <c r="A273" s="117">
        <v>4222</v>
      </c>
      <c r="B273" s="55">
        <v>580</v>
      </c>
      <c r="C273" s="155" t="s">
        <v>42</v>
      </c>
      <c r="D273" s="85">
        <f t="shared" si="25"/>
        <v>1000</v>
      </c>
      <c r="E273" s="13"/>
      <c r="F273" s="13">
        <v>0</v>
      </c>
      <c r="G273" s="13">
        <v>1000</v>
      </c>
      <c r="H273" s="11"/>
      <c r="I273" s="11"/>
      <c r="J273" s="11"/>
      <c r="K273" s="11"/>
      <c r="L273" s="4">
        <f t="shared" si="23"/>
        <v>1000</v>
      </c>
      <c r="M273" s="120">
        <f t="shared" si="24"/>
        <v>1000</v>
      </c>
    </row>
    <row r="274" spans="1:13" s="33" customFormat="1" ht="14.25">
      <c r="A274" s="117">
        <v>4223</v>
      </c>
      <c r="B274" s="55">
        <v>581</v>
      </c>
      <c r="C274" s="155" t="s">
        <v>43</v>
      </c>
      <c r="D274" s="85">
        <f t="shared" si="25"/>
        <v>0</v>
      </c>
      <c r="E274" s="13"/>
      <c r="F274" s="13">
        <v>0</v>
      </c>
      <c r="G274" s="13"/>
      <c r="H274" s="11"/>
      <c r="I274" s="11"/>
      <c r="J274" s="11"/>
      <c r="K274" s="11"/>
      <c r="L274" s="4">
        <f t="shared" si="23"/>
        <v>0</v>
      </c>
      <c r="M274" s="120">
        <f t="shared" si="24"/>
        <v>0</v>
      </c>
    </row>
    <row r="275" spans="1:13" s="33" customFormat="1" ht="14.25">
      <c r="A275" s="117">
        <v>4224</v>
      </c>
      <c r="B275" s="55">
        <v>582</v>
      </c>
      <c r="C275" s="155" t="s">
        <v>97</v>
      </c>
      <c r="D275" s="85">
        <f t="shared" si="25"/>
        <v>55000</v>
      </c>
      <c r="E275" s="13"/>
      <c r="F275" s="13"/>
      <c r="G275" s="13">
        <v>55000</v>
      </c>
      <c r="H275" s="11"/>
      <c r="I275" s="11"/>
      <c r="J275" s="11"/>
      <c r="K275" s="11"/>
      <c r="L275" s="4">
        <f t="shared" si="23"/>
        <v>55000</v>
      </c>
      <c r="M275" s="120">
        <f t="shared" si="24"/>
        <v>55000</v>
      </c>
    </row>
    <row r="276" spans="1:13" s="33" customFormat="1" ht="14.25">
      <c r="A276" s="117">
        <v>4225</v>
      </c>
      <c r="B276" s="55">
        <v>583</v>
      </c>
      <c r="C276" s="155" t="s">
        <v>98</v>
      </c>
      <c r="D276" s="85">
        <f t="shared" si="25"/>
        <v>0</v>
      </c>
      <c r="E276" s="13"/>
      <c r="F276" s="13"/>
      <c r="G276" s="13"/>
      <c r="H276" s="11"/>
      <c r="I276" s="11"/>
      <c r="J276" s="11"/>
      <c r="K276" s="11"/>
      <c r="L276" s="4">
        <f t="shared" si="23"/>
        <v>0</v>
      </c>
      <c r="M276" s="120">
        <f t="shared" si="24"/>
        <v>0</v>
      </c>
    </row>
    <row r="277" spans="1:13" s="33" customFormat="1" ht="14.25">
      <c r="A277" s="117">
        <v>4226</v>
      </c>
      <c r="B277" s="55">
        <v>584</v>
      </c>
      <c r="C277" s="155" t="s">
        <v>44</v>
      </c>
      <c r="D277" s="85">
        <f t="shared" si="25"/>
        <v>0</v>
      </c>
      <c r="E277" s="13"/>
      <c r="F277" s="13"/>
      <c r="G277" s="13"/>
      <c r="H277" s="11"/>
      <c r="I277" s="11"/>
      <c r="J277" s="11"/>
      <c r="K277" s="11"/>
      <c r="L277" s="4">
        <f t="shared" si="23"/>
        <v>0</v>
      </c>
      <c r="M277" s="120">
        <f t="shared" si="24"/>
        <v>0</v>
      </c>
    </row>
    <row r="278" spans="1:13" s="33" customFormat="1" ht="27">
      <c r="A278" s="117">
        <v>4227</v>
      </c>
      <c r="B278" s="55">
        <v>585</v>
      </c>
      <c r="C278" s="155" t="s">
        <v>45</v>
      </c>
      <c r="D278" s="85">
        <f t="shared" si="25"/>
        <v>0</v>
      </c>
      <c r="E278" s="13"/>
      <c r="F278" s="13"/>
      <c r="G278" s="13"/>
      <c r="H278" s="11"/>
      <c r="I278" s="11"/>
      <c r="J278" s="11"/>
      <c r="K278" s="11"/>
      <c r="L278" s="4">
        <f t="shared" si="23"/>
        <v>0</v>
      </c>
      <c r="M278" s="120">
        <f t="shared" si="24"/>
        <v>0</v>
      </c>
    </row>
    <row r="279" spans="1:13" ht="27">
      <c r="A279" s="121">
        <v>424</v>
      </c>
      <c r="B279" s="62"/>
      <c r="C279" s="157" t="s">
        <v>99</v>
      </c>
      <c r="D279" s="84">
        <f t="shared" si="25"/>
        <v>7000</v>
      </c>
      <c r="E279" s="21"/>
      <c r="F279" s="21">
        <f>(F280)</f>
        <v>2000</v>
      </c>
      <c r="G279" s="21">
        <f>(G280)</f>
        <v>5000</v>
      </c>
      <c r="H279" s="18"/>
      <c r="I279" s="18"/>
      <c r="J279" s="18"/>
      <c r="K279" s="18"/>
      <c r="L279" s="63">
        <f t="shared" si="23"/>
        <v>7000</v>
      </c>
      <c r="M279" s="122">
        <f t="shared" si="24"/>
        <v>7000</v>
      </c>
    </row>
    <row r="280" spans="1:13" s="33" customFormat="1" ht="14.25">
      <c r="A280" s="117">
        <v>4241</v>
      </c>
      <c r="B280" s="55">
        <v>586</v>
      </c>
      <c r="C280" s="155" t="s">
        <v>100</v>
      </c>
      <c r="D280" s="85">
        <f t="shared" si="25"/>
        <v>7000</v>
      </c>
      <c r="E280" s="13"/>
      <c r="F280" s="13">
        <v>2000</v>
      </c>
      <c r="G280" s="13">
        <v>5000</v>
      </c>
      <c r="H280" s="11"/>
      <c r="I280" s="11"/>
      <c r="J280" s="11"/>
      <c r="K280" s="11"/>
      <c r="L280" s="4">
        <f t="shared" si="23"/>
        <v>7000</v>
      </c>
      <c r="M280" s="120">
        <f t="shared" si="24"/>
        <v>7000</v>
      </c>
    </row>
    <row r="281" spans="1:13" ht="14.25">
      <c r="A281" s="127">
        <v>426</v>
      </c>
      <c r="B281" s="54"/>
      <c r="C281" s="156" t="s">
        <v>101</v>
      </c>
      <c r="D281" s="85">
        <f t="shared" si="25"/>
        <v>0</v>
      </c>
      <c r="E281" s="14"/>
      <c r="F281" s="14">
        <f>(F282)</f>
        <v>0</v>
      </c>
      <c r="G281" s="14">
        <f>(G282)</f>
        <v>0</v>
      </c>
      <c r="H281" s="12"/>
      <c r="I281" s="12"/>
      <c r="J281" s="12"/>
      <c r="K281" s="12"/>
      <c r="L281" s="4">
        <f t="shared" si="23"/>
        <v>0</v>
      </c>
      <c r="M281" s="120">
        <f t="shared" si="24"/>
        <v>0</v>
      </c>
    </row>
    <row r="282" spans="1:13" s="33" customFormat="1" ht="14.25">
      <c r="A282" s="117">
        <v>4262</v>
      </c>
      <c r="B282" s="55">
        <v>0</v>
      </c>
      <c r="C282" s="155" t="s">
        <v>102</v>
      </c>
      <c r="D282" s="85">
        <f t="shared" si="25"/>
        <v>0</v>
      </c>
      <c r="E282" s="13"/>
      <c r="F282" s="13"/>
      <c r="G282" s="13"/>
      <c r="H282" s="11"/>
      <c r="I282" s="11"/>
      <c r="J282" s="11"/>
      <c r="K282" s="11"/>
      <c r="L282" s="4">
        <f t="shared" si="23"/>
        <v>0</v>
      </c>
      <c r="M282" s="120">
        <f t="shared" si="24"/>
        <v>0</v>
      </c>
    </row>
    <row r="283" spans="1:13" s="80" customFormat="1" ht="27">
      <c r="A283" s="128" t="s">
        <v>114</v>
      </c>
      <c r="B283" s="95"/>
      <c r="C283" s="162" t="s">
        <v>115</v>
      </c>
      <c r="D283" s="88">
        <f aca="true" t="shared" si="26" ref="D283:D308">(E283+F283+G283+H283+I283+J283+K283)</f>
        <v>3000</v>
      </c>
      <c r="E283" s="93"/>
      <c r="F283" s="93"/>
      <c r="G283" s="93"/>
      <c r="H283" s="93">
        <f>(H284)</f>
        <v>3000</v>
      </c>
      <c r="I283" s="93"/>
      <c r="J283" s="93"/>
      <c r="K283" s="93"/>
      <c r="L283" s="96">
        <f>(D283)</f>
        <v>3000</v>
      </c>
      <c r="M283" s="129">
        <f>(D283)</f>
        <v>3000</v>
      </c>
    </row>
    <row r="284" spans="1:13" s="50" customFormat="1" ht="14.25">
      <c r="A284" s="130">
        <v>3</v>
      </c>
      <c r="B284" s="78"/>
      <c r="C284" s="163" t="s">
        <v>46</v>
      </c>
      <c r="D284" s="76">
        <f t="shared" si="26"/>
        <v>3000</v>
      </c>
      <c r="E284" s="79"/>
      <c r="F284" s="79"/>
      <c r="G284" s="79"/>
      <c r="H284" s="79">
        <f>(H285)</f>
        <v>3000</v>
      </c>
      <c r="I284" s="79"/>
      <c r="J284" s="79"/>
      <c r="K284" s="79"/>
      <c r="L284" s="77">
        <f>(D284)</f>
        <v>3000</v>
      </c>
      <c r="M284" s="131">
        <f>(D284)</f>
        <v>3000</v>
      </c>
    </row>
    <row r="285" spans="1:13" s="50" customFormat="1" ht="14.25">
      <c r="A285" s="132">
        <v>32</v>
      </c>
      <c r="B285" s="29"/>
      <c r="C285" s="164" t="s">
        <v>26</v>
      </c>
      <c r="D285" s="84">
        <f t="shared" si="26"/>
        <v>3000</v>
      </c>
      <c r="E285" s="22"/>
      <c r="F285" s="22"/>
      <c r="G285" s="22"/>
      <c r="H285" s="22">
        <f>(H286+H289+H292+H295)</f>
        <v>3000</v>
      </c>
      <c r="I285" s="22"/>
      <c r="J285" s="22"/>
      <c r="K285" s="22"/>
      <c r="L285" s="24">
        <f>(D285)</f>
        <v>3000</v>
      </c>
      <c r="M285" s="133">
        <f>(D285)</f>
        <v>3000</v>
      </c>
    </row>
    <row r="286" spans="1:13" s="50" customFormat="1" ht="14.25">
      <c r="A286" s="132">
        <v>321</v>
      </c>
      <c r="B286" s="29"/>
      <c r="C286" s="164" t="s">
        <v>27</v>
      </c>
      <c r="D286" s="84">
        <f t="shared" si="26"/>
        <v>150</v>
      </c>
      <c r="E286" s="22"/>
      <c r="F286" s="22"/>
      <c r="G286" s="22"/>
      <c r="H286" s="22">
        <f>(H287)</f>
        <v>150</v>
      </c>
      <c r="I286" s="22"/>
      <c r="J286" s="22"/>
      <c r="K286" s="22"/>
      <c r="L286" s="24">
        <f>(D286)</f>
        <v>150</v>
      </c>
      <c r="M286" s="133">
        <f>(D286)</f>
        <v>150</v>
      </c>
    </row>
    <row r="287" spans="1:13" s="50" customFormat="1" ht="14.25">
      <c r="A287" s="134">
        <v>3211</v>
      </c>
      <c r="B287" s="30"/>
      <c r="C287" s="165" t="s">
        <v>49</v>
      </c>
      <c r="D287" s="85">
        <f t="shared" si="26"/>
        <v>150</v>
      </c>
      <c r="E287" s="7"/>
      <c r="F287" s="7"/>
      <c r="G287" s="7"/>
      <c r="H287" s="7">
        <f>(H288)</f>
        <v>150</v>
      </c>
      <c r="I287" s="7"/>
      <c r="J287" s="7"/>
      <c r="K287" s="7"/>
      <c r="L287" s="10">
        <f aca="true" t="shared" si="27" ref="L287:L299">(D287)</f>
        <v>150</v>
      </c>
      <c r="M287" s="135">
        <f aca="true" t="shared" si="28" ref="M287:M299">(D287)</f>
        <v>150</v>
      </c>
    </row>
    <row r="288" spans="1:13" s="50" customFormat="1" ht="14.25">
      <c r="A288" s="136">
        <v>32111</v>
      </c>
      <c r="B288" s="30"/>
      <c r="C288" s="166" t="s">
        <v>120</v>
      </c>
      <c r="D288" s="85">
        <f t="shared" si="26"/>
        <v>150</v>
      </c>
      <c r="E288" s="10"/>
      <c r="F288" s="10"/>
      <c r="G288" s="10"/>
      <c r="H288" s="10">
        <v>150</v>
      </c>
      <c r="I288" s="10"/>
      <c r="J288" s="10"/>
      <c r="K288" s="10"/>
      <c r="L288" s="10">
        <f t="shared" si="27"/>
        <v>150</v>
      </c>
      <c r="M288" s="135">
        <f t="shared" si="28"/>
        <v>150</v>
      </c>
    </row>
    <row r="289" spans="1:13" s="50" customFormat="1" ht="14.25">
      <c r="A289" s="132">
        <v>322</v>
      </c>
      <c r="B289" s="29"/>
      <c r="C289" s="164" t="s">
        <v>121</v>
      </c>
      <c r="D289" s="84">
        <f t="shared" si="26"/>
        <v>500</v>
      </c>
      <c r="E289" s="22"/>
      <c r="F289" s="22"/>
      <c r="G289" s="22"/>
      <c r="H289" s="22">
        <f>(H290)</f>
        <v>500</v>
      </c>
      <c r="I289" s="22"/>
      <c r="J289" s="22"/>
      <c r="K289" s="22"/>
      <c r="L289" s="24">
        <f t="shared" si="27"/>
        <v>500</v>
      </c>
      <c r="M289" s="133">
        <f t="shared" si="28"/>
        <v>500</v>
      </c>
    </row>
    <row r="290" spans="1:13" s="50" customFormat="1" ht="27">
      <c r="A290" s="134">
        <v>3221</v>
      </c>
      <c r="B290" s="30"/>
      <c r="C290" s="165" t="s">
        <v>52</v>
      </c>
      <c r="D290" s="85">
        <f t="shared" si="26"/>
        <v>500</v>
      </c>
      <c r="E290" s="7"/>
      <c r="F290" s="7"/>
      <c r="G290" s="7"/>
      <c r="H290" s="7">
        <f>(H291)</f>
        <v>500</v>
      </c>
      <c r="I290" s="7"/>
      <c r="J290" s="7"/>
      <c r="K290" s="7"/>
      <c r="L290" s="10">
        <f t="shared" si="27"/>
        <v>500</v>
      </c>
      <c r="M290" s="135">
        <f t="shared" si="28"/>
        <v>500</v>
      </c>
    </row>
    <row r="291" spans="1:13" s="50" customFormat="1" ht="14.25">
      <c r="A291" s="136">
        <v>32211</v>
      </c>
      <c r="B291" s="30"/>
      <c r="C291" s="166" t="s">
        <v>122</v>
      </c>
      <c r="D291" s="85">
        <f t="shared" si="26"/>
        <v>500</v>
      </c>
      <c r="E291" s="10"/>
      <c r="F291" s="10"/>
      <c r="G291" s="10"/>
      <c r="H291" s="10">
        <v>500</v>
      </c>
      <c r="I291" s="10"/>
      <c r="J291" s="10"/>
      <c r="K291" s="10"/>
      <c r="L291" s="10">
        <f t="shared" si="27"/>
        <v>500</v>
      </c>
      <c r="M291" s="135">
        <f t="shared" si="28"/>
        <v>500</v>
      </c>
    </row>
    <row r="292" spans="1:13" s="50" customFormat="1" ht="14.25">
      <c r="A292" s="132">
        <v>323</v>
      </c>
      <c r="B292" s="29"/>
      <c r="C292" s="164" t="s">
        <v>29</v>
      </c>
      <c r="D292" s="84">
        <f t="shared" si="26"/>
        <v>1500</v>
      </c>
      <c r="E292" s="22"/>
      <c r="F292" s="22"/>
      <c r="G292" s="22"/>
      <c r="H292" s="22">
        <f>(H293)</f>
        <v>1500</v>
      </c>
      <c r="I292" s="22"/>
      <c r="J292" s="22"/>
      <c r="K292" s="22"/>
      <c r="L292" s="24">
        <f t="shared" si="27"/>
        <v>1500</v>
      </c>
      <c r="M292" s="133">
        <f t="shared" si="28"/>
        <v>1500</v>
      </c>
    </row>
    <row r="293" spans="1:13" s="50" customFormat="1" ht="14.25">
      <c r="A293" s="134">
        <v>3237</v>
      </c>
      <c r="B293" s="30"/>
      <c r="C293" s="165" t="s">
        <v>48</v>
      </c>
      <c r="D293" s="85">
        <f t="shared" si="26"/>
        <v>1500</v>
      </c>
      <c r="E293" s="7"/>
      <c r="F293" s="7"/>
      <c r="G293" s="7"/>
      <c r="H293" s="7">
        <f>(H294)</f>
        <v>1500</v>
      </c>
      <c r="I293" s="7"/>
      <c r="J293" s="7"/>
      <c r="K293" s="7"/>
      <c r="L293" s="10">
        <f t="shared" si="27"/>
        <v>1500</v>
      </c>
      <c r="M293" s="135">
        <f t="shared" si="28"/>
        <v>1500</v>
      </c>
    </row>
    <row r="294" spans="1:13" s="50" customFormat="1" ht="14.25">
      <c r="A294" s="136">
        <v>32372</v>
      </c>
      <c r="B294" s="30"/>
      <c r="C294" s="166" t="s">
        <v>123</v>
      </c>
      <c r="D294" s="85">
        <f t="shared" si="26"/>
        <v>1500</v>
      </c>
      <c r="E294" s="10"/>
      <c r="F294" s="10"/>
      <c r="G294" s="10"/>
      <c r="H294" s="10">
        <v>1500</v>
      </c>
      <c r="I294" s="10"/>
      <c r="J294" s="10"/>
      <c r="K294" s="10"/>
      <c r="L294" s="10">
        <f t="shared" si="27"/>
        <v>1500</v>
      </c>
      <c r="M294" s="135">
        <f t="shared" si="28"/>
        <v>1500</v>
      </c>
    </row>
    <row r="295" spans="1:13" s="50" customFormat="1" ht="14.25">
      <c r="A295" s="132">
        <v>329</v>
      </c>
      <c r="B295" s="29"/>
      <c r="C295" s="164" t="s">
        <v>124</v>
      </c>
      <c r="D295" s="84">
        <f t="shared" si="26"/>
        <v>850</v>
      </c>
      <c r="E295" s="22"/>
      <c r="F295" s="22"/>
      <c r="G295" s="22"/>
      <c r="H295" s="22">
        <f>(H296+H298)</f>
        <v>850</v>
      </c>
      <c r="I295" s="22"/>
      <c r="J295" s="22"/>
      <c r="K295" s="22"/>
      <c r="L295" s="24">
        <f t="shared" si="27"/>
        <v>850</v>
      </c>
      <c r="M295" s="133">
        <f t="shared" si="28"/>
        <v>850</v>
      </c>
    </row>
    <row r="296" spans="1:13" s="50" customFormat="1" ht="27">
      <c r="A296" s="134">
        <v>3291</v>
      </c>
      <c r="B296" s="30"/>
      <c r="C296" s="165" t="s">
        <v>125</v>
      </c>
      <c r="D296" s="85">
        <f t="shared" si="26"/>
        <v>350</v>
      </c>
      <c r="E296" s="7"/>
      <c r="F296" s="7"/>
      <c r="G296" s="7"/>
      <c r="H296" s="7">
        <v>350</v>
      </c>
      <c r="I296" s="7"/>
      <c r="J296" s="7"/>
      <c r="K296" s="7"/>
      <c r="L296" s="10">
        <f t="shared" si="27"/>
        <v>350</v>
      </c>
      <c r="M296" s="135">
        <f t="shared" si="28"/>
        <v>350</v>
      </c>
    </row>
    <row r="297" spans="1:13" s="50" customFormat="1" ht="14.25">
      <c r="A297" s="136">
        <v>32912</v>
      </c>
      <c r="B297" s="30"/>
      <c r="C297" s="166" t="s">
        <v>126</v>
      </c>
      <c r="D297" s="85">
        <f t="shared" si="26"/>
        <v>302</v>
      </c>
      <c r="E297" s="10"/>
      <c r="F297" s="10"/>
      <c r="G297" s="10"/>
      <c r="H297" s="10">
        <v>302</v>
      </c>
      <c r="I297" s="10"/>
      <c r="J297" s="10"/>
      <c r="K297" s="10"/>
      <c r="L297" s="10">
        <f t="shared" si="27"/>
        <v>302</v>
      </c>
      <c r="M297" s="135">
        <f t="shared" si="28"/>
        <v>302</v>
      </c>
    </row>
    <row r="298" spans="1:13" s="50" customFormat="1" ht="14.25">
      <c r="A298" s="134">
        <v>3293</v>
      </c>
      <c r="B298" s="30"/>
      <c r="C298" s="165" t="s">
        <v>66</v>
      </c>
      <c r="D298" s="85">
        <f t="shared" si="26"/>
        <v>500</v>
      </c>
      <c r="E298" s="7"/>
      <c r="F298" s="7"/>
      <c r="G298" s="7"/>
      <c r="H298" s="7">
        <f>(H299)</f>
        <v>500</v>
      </c>
      <c r="I298" s="7"/>
      <c r="J298" s="7"/>
      <c r="K298" s="7"/>
      <c r="L298" s="10">
        <f t="shared" si="27"/>
        <v>500</v>
      </c>
      <c r="M298" s="135">
        <f t="shared" si="28"/>
        <v>500</v>
      </c>
    </row>
    <row r="299" spans="1:13" s="50" customFormat="1" ht="14.25">
      <c r="A299" s="136">
        <v>32931</v>
      </c>
      <c r="B299" s="30"/>
      <c r="C299" s="166" t="s">
        <v>66</v>
      </c>
      <c r="D299" s="85">
        <f t="shared" si="26"/>
        <v>500</v>
      </c>
      <c r="E299" s="10"/>
      <c r="F299" s="10"/>
      <c r="G299" s="10"/>
      <c r="H299" s="10">
        <v>500</v>
      </c>
      <c r="I299" s="10"/>
      <c r="J299" s="10"/>
      <c r="K299" s="10"/>
      <c r="L299" s="10">
        <f t="shared" si="27"/>
        <v>500</v>
      </c>
      <c r="M299" s="135">
        <f t="shared" si="28"/>
        <v>500</v>
      </c>
    </row>
    <row r="300" spans="1:13" s="1" customFormat="1" ht="27" customHeight="1">
      <c r="A300" s="128" t="s">
        <v>127</v>
      </c>
      <c r="B300" s="95"/>
      <c r="C300" s="162" t="s">
        <v>188</v>
      </c>
      <c r="D300" s="88">
        <f t="shared" si="26"/>
        <v>8935000</v>
      </c>
      <c r="E300" s="93"/>
      <c r="F300" s="93"/>
      <c r="G300" s="93"/>
      <c r="H300" s="93">
        <f>(H301)</f>
        <v>8935000</v>
      </c>
      <c r="I300" s="93"/>
      <c r="J300" s="93"/>
      <c r="K300" s="93"/>
      <c r="L300" s="96">
        <f>(D300)+(D300*0.005)</f>
        <v>8979675</v>
      </c>
      <c r="M300" s="129">
        <f>(L300+(L300*0.005))</f>
        <v>9024573.375</v>
      </c>
    </row>
    <row r="301" spans="1:13" ht="14.25">
      <c r="A301" s="111">
        <v>3</v>
      </c>
      <c r="B301" s="69"/>
      <c r="C301" s="161" t="s">
        <v>46</v>
      </c>
      <c r="D301" s="76">
        <f t="shared" si="26"/>
        <v>8935000</v>
      </c>
      <c r="E301" s="35"/>
      <c r="F301" s="35"/>
      <c r="G301" s="35"/>
      <c r="H301" s="35">
        <f>(H302+H320)</f>
        <v>8935000</v>
      </c>
      <c r="I301" s="48"/>
      <c r="J301" s="48"/>
      <c r="K301" s="48"/>
      <c r="L301" s="77">
        <f aca="true" t="shared" si="29" ref="L301:L326">(D301)+(D301*0.005)</f>
        <v>8979675</v>
      </c>
      <c r="M301" s="131">
        <f aca="true" t="shared" si="30" ref="M301:M326">(L301+(L301*0.005))</f>
        <v>9024573.375</v>
      </c>
    </row>
    <row r="302" spans="1:13" s="33" customFormat="1" ht="14.25">
      <c r="A302" s="113">
        <v>31</v>
      </c>
      <c r="B302" s="65"/>
      <c r="C302" s="160" t="s">
        <v>22</v>
      </c>
      <c r="D302" s="83">
        <f t="shared" si="26"/>
        <v>8399000</v>
      </c>
      <c r="E302" s="15"/>
      <c r="F302" s="15"/>
      <c r="G302" s="15"/>
      <c r="H302" s="15">
        <f>(H303+H306+H314)</f>
        <v>8399000</v>
      </c>
      <c r="I302" s="16"/>
      <c r="J302" s="16"/>
      <c r="K302" s="16"/>
      <c r="L302" s="27">
        <f t="shared" si="29"/>
        <v>8440995</v>
      </c>
      <c r="M302" s="137">
        <f t="shared" si="30"/>
        <v>8483199.975</v>
      </c>
    </row>
    <row r="303" spans="1:13" ht="14.25">
      <c r="A303" s="121">
        <v>311</v>
      </c>
      <c r="B303" s="62"/>
      <c r="C303" s="157" t="s">
        <v>23</v>
      </c>
      <c r="D303" s="84">
        <f t="shared" si="26"/>
        <v>6900000</v>
      </c>
      <c r="E303" s="17"/>
      <c r="F303" s="17"/>
      <c r="G303" s="18"/>
      <c r="H303" s="22">
        <f>(H304)</f>
        <v>6900000</v>
      </c>
      <c r="I303" s="18"/>
      <c r="J303" s="18"/>
      <c r="K303" s="18"/>
      <c r="L303" s="24">
        <f t="shared" si="29"/>
        <v>6934500</v>
      </c>
      <c r="M303" s="133">
        <f t="shared" si="30"/>
        <v>6969172.5</v>
      </c>
    </row>
    <row r="304" spans="1:13" ht="14.25">
      <c r="A304" s="117">
        <v>3111</v>
      </c>
      <c r="B304" s="55">
        <v>547</v>
      </c>
      <c r="C304" s="155" t="s">
        <v>84</v>
      </c>
      <c r="D304" s="85">
        <f t="shared" si="26"/>
        <v>6900000</v>
      </c>
      <c r="E304" s="13"/>
      <c r="F304" s="13"/>
      <c r="G304" s="11"/>
      <c r="H304" s="7">
        <f>(H305)</f>
        <v>6900000</v>
      </c>
      <c r="I304" s="11"/>
      <c r="J304" s="11"/>
      <c r="K304" s="11"/>
      <c r="L304" s="10">
        <f t="shared" si="29"/>
        <v>6934500</v>
      </c>
      <c r="M304" s="135">
        <f t="shared" si="30"/>
        <v>6969172.5</v>
      </c>
    </row>
    <row r="305" spans="1:13" ht="14.25">
      <c r="A305" s="119">
        <v>31111</v>
      </c>
      <c r="B305" s="54"/>
      <c r="C305" s="156" t="s">
        <v>191</v>
      </c>
      <c r="D305" s="85">
        <f t="shared" si="26"/>
        <v>6900000</v>
      </c>
      <c r="E305" s="14"/>
      <c r="F305" s="14"/>
      <c r="G305" s="12"/>
      <c r="H305" s="10">
        <v>6900000</v>
      </c>
      <c r="I305" s="12"/>
      <c r="J305" s="12"/>
      <c r="K305" s="12"/>
      <c r="L305" s="10">
        <f t="shared" si="29"/>
        <v>6934500</v>
      </c>
      <c r="M305" s="135">
        <f t="shared" si="30"/>
        <v>6969172.5</v>
      </c>
    </row>
    <row r="306" spans="1:13" s="33" customFormat="1" ht="14.25">
      <c r="A306" s="121">
        <v>312</v>
      </c>
      <c r="B306" s="62"/>
      <c r="C306" s="157" t="s">
        <v>24</v>
      </c>
      <c r="D306" s="84">
        <f t="shared" si="26"/>
        <v>312200</v>
      </c>
      <c r="E306" s="17"/>
      <c r="F306" s="17"/>
      <c r="G306" s="18"/>
      <c r="H306" s="22">
        <f>(H307)</f>
        <v>312200</v>
      </c>
      <c r="I306" s="18"/>
      <c r="J306" s="18"/>
      <c r="K306" s="18"/>
      <c r="L306" s="24">
        <f t="shared" si="29"/>
        <v>313761</v>
      </c>
      <c r="M306" s="133">
        <f t="shared" si="30"/>
        <v>315329.805</v>
      </c>
    </row>
    <row r="307" spans="1:13" s="34" customFormat="1" ht="14.25">
      <c r="A307" s="138">
        <v>3121</v>
      </c>
      <c r="B307" s="58">
        <v>549</v>
      </c>
      <c r="C307" s="167" t="s">
        <v>24</v>
      </c>
      <c r="D307" s="85">
        <f t="shared" si="26"/>
        <v>312200</v>
      </c>
      <c r="E307" s="5"/>
      <c r="F307" s="5"/>
      <c r="G307" s="6"/>
      <c r="H307" s="7">
        <f>(H308+H309+H310+H311+H312+H313)</f>
        <v>312200</v>
      </c>
      <c r="I307" s="6"/>
      <c r="J307" s="6"/>
      <c r="K307" s="6"/>
      <c r="L307" s="10">
        <f t="shared" si="29"/>
        <v>313761</v>
      </c>
      <c r="M307" s="135">
        <f t="shared" si="30"/>
        <v>315329.805</v>
      </c>
    </row>
    <row r="308" spans="1:13" s="34" customFormat="1" ht="14.25">
      <c r="A308" s="139">
        <v>31212</v>
      </c>
      <c r="B308" s="59"/>
      <c r="C308" s="168" t="s">
        <v>192</v>
      </c>
      <c r="D308" s="85">
        <f t="shared" si="26"/>
        <v>55000</v>
      </c>
      <c r="E308" s="8"/>
      <c r="F308" s="8"/>
      <c r="G308" s="9"/>
      <c r="H308" s="10">
        <v>55000</v>
      </c>
      <c r="I308" s="9"/>
      <c r="J308" s="9"/>
      <c r="K308" s="9"/>
      <c r="L308" s="10">
        <f t="shared" si="29"/>
        <v>55275</v>
      </c>
      <c r="M308" s="135">
        <f t="shared" si="30"/>
        <v>55551.375</v>
      </c>
    </row>
    <row r="309" spans="1:13" s="34" customFormat="1" ht="14.25">
      <c r="A309" s="139">
        <v>31213</v>
      </c>
      <c r="B309" s="59"/>
      <c r="C309" s="168" t="s">
        <v>186</v>
      </c>
      <c r="D309" s="85">
        <f aca="true" t="shared" si="31" ref="D309:D346">(E309+F309+G309+H309+I309+J309+K309)</f>
        <v>104000</v>
      </c>
      <c r="E309" s="8"/>
      <c r="F309" s="8"/>
      <c r="G309" s="9"/>
      <c r="H309" s="10">
        <v>104000</v>
      </c>
      <c r="I309" s="9"/>
      <c r="J309" s="9"/>
      <c r="K309" s="9"/>
      <c r="L309" s="10">
        <f t="shared" si="29"/>
        <v>104520</v>
      </c>
      <c r="M309" s="135">
        <f t="shared" si="30"/>
        <v>105042.6</v>
      </c>
    </row>
    <row r="310" spans="1:13" s="34" customFormat="1" ht="14.25">
      <c r="A310" s="139">
        <v>31214</v>
      </c>
      <c r="B310" s="59"/>
      <c r="C310" s="168" t="s">
        <v>193</v>
      </c>
      <c r="D310" s="85">
        <f t="shared" si="31"/>
        <v>25700</v>
      </c>
      <c r="E310" s="8"/>
      <c r="F310" s="8"/>
      <c r="G310" s="9"/>
      <c r="H310" s="10">
        <v>25700</v>
      </c>
      <c r="I310" s="9"/>
      <c r="J310" s="9"/>
      <c r="K310" s="9"/>
      <c r="L310" s="10">
        <f t="shared" si="29"/>
        <v>25828.5</v>
      </c>
      <c r="M310" s="135">
        <f t="shared" si="30"/>
        <v>25957.6425</v>
      </c>
    </row>
    <row r="311" spans="1:13" s="34" customFormat="1" ht="14.25">
      <c r="A311" s="139">
        <v>31215</v>
      </c>
      <c r="B311" s="59"/>
      <c r="C311" s="168" t="s">
        <v>194</v>
      </c>
      <c r="D311" s="85">
        <f t="shared" si="31"/>
        <v>20000</v>
      </c>
      <c r="E311" s="8"/>
      <c r="F311" s="8"/>
      <c r="G311" s="9"/>
      <c r="H311" s="10">
        <v>20000</v>
      </c>
      <c r="I311" s="9"/>
      <c r="J311" s="9"/>
      <c r="K311" s="9"/>
      <c r="L311" s="10">
        <f t="shared" si="29"/>
        <v>20100</v>
      </c>
      <c r="M311" s="135">
        <f t="shared" si="30"/>
        <v>20200.5</v>
      </c>
    </row>
    <row r="312" spans="1:13" s="34" customFormat="1" ht="14.25">
      <c r="A312" s="139">
        <v>31216</v>
      </c>
      <c r="B312" s="59"/>
      <c r="C312" s="168" t="s">
        <v>195</v>
      </c>
      <c r="D312" s="85">
        <f t="shared" si="31"/>
        <v>104000</v>
      </c>
      <c r="E312" s="8"/>
      <c r="F312" s="8"/>
      <c r="G312" s="9"/>
      <c r="H312" s="10">
        <v>104000</v>
      </c>
      <c r="I312" s="9"/>
      <c r="J312" s="9"/>
      <c r="K312" s="9"/>
      <c r="L312" s="10">
        <f t="shared" si="29"/>
        <v>104520</v>
      </c>
      <c r="M312" s="135">
        <f t="shared" si="30"/>
        <v>105042.6</v>
      </c>
    </row>
    <row r="313" spans="1:13" s="34" customFormat="1" ht="14.25">
      <c r="A313" s="139">
        <v>31219</v>
      </c>
      <c r="B313" s="59"/>
      <c r="C313" s="168" t="s">
        <v>196</v>
      </c>
      <c r="D313" s="85">
        <f t="shared" si="31"/>
        <v>3500</v>
      </c>
      <c r="E313" s="8"/>
      <c r="F313" s="8"/>
      <c r="G313" s="9"/>
      <c r="H313" s="10">
        <v>3500</v>
      </c>
      <c r="I313" s="9"/>
      <c r="J313" s="9"/>
      <c r="K313" s="9"/>
      <c r="L313" s="10">
        <f t="shared" si="29"/>
        <v>3517.5</v>
      </c>
      <c r="M313" s="135">
        <f t="shared" si="30"/>
        <v>3535.0875</v>
      </c>
    </row>
    <row r="314" spans="1:13" s="33" customFormat="1" ht="14.25">
      <c r="A314" s="121">
        <v>313</v>
      </c>
      <c r="B314" s="62"/>
      <c r="C314" s="157" t="s">
        <v>25</v>
      </c>
      <c r="D314" s="84">
        <f t="shared" si="31"/>
        <v>1186800</v>
      </c>
      <c r="E314" s="17"/>
      <c r="F314" s="17"/>
      <c r="G314" s="18"/>
      <c r="H314" s="22">
        <f>(H315+H318)</f>
        <v>1186800</v>
      </c>
      <c r="I314" s="18"/>
      <c r="J314" s="18"/>
      <c r="K314" s="18"/>
      <c r="L314" s="24">
        <f t="shared" si="29"/>
        <v>1192734</v>
      </c>
      <c r="M314" s="133">
        <f t="shared" si="30"/>
        <v>1198697.67</v>
      </c>
    </row>
    <row r="315" spans="1:13" s="33" customFormat="1" ht="27">
      <c r="A315" s="117">
        <v>3132</v>
      </c>
      <c r="B315" s="55">
        <v>550</v>
      </c>
      <c r="C315" s="155" t="s">
        <v>85</v>
      </c>
      <c r="D315" s="85">
        <f t="shared" si="31"/>
        <v>1069500</v>
      </c>
      <c r="E315" s="13"/>
      <c r="F315" s="13"/>
      <c r="G315" s="11"/>
      <c r="H315" s="7">
        <f>(H316+H317)</f>
        <v>1069500</v>
      </c>
      <c r="I315" s="11"/>
      <c r="J315" s="11"/>
      <c r="K315" s="11"/>
      <c r="L315" s="10">
        <f t="shared" si="29"/>
        <v>1074847.5</v>
      </c>
      <c r="M315" s="135">
        <f t="shared" si="30"/>
        <v>1080221.7375</v>
      </c>
    </row>
    <row r="316" spans="1:13" ht="14.25">
      <c r="A316" s="119">
        <v>31321</v>
      </c>
      <c r="B316" s="54"/>
      <c r="C316" s="156" t="s">
        <v>85</v>
      </c>
      <c r="D316" s="85">
        <f t="shared" si="31"/>
        <v>1035000</v>
      </c>
      <c r="E316" s="14"/>
      <c r="F316" s="14"/>
      <c r="G316" s="12"/>
      <c r="H316" s="10">
        <v>1035000</v>
      </c>
      <c r="I316" s="12"/>
      <c r="J316" s="12"/>
      <c r="K316" s="12"/>
      <c r="L316" s="10">
        <f t="shared" si="29"/>
        <v>1040175</v>
      </c>
      <c r="M316" s="135">
        <f t="shared" si="30"/>
        <v>1045375.875</v>
      </c>
    </row>
    <row r="317" spans="1:13" ht="27">
      <c r="A317" s="119">
        <v>31322</v>
      </c>
      <c r="B317" s="54"/>
      <c r="C317" s="156" t="s">
        <v>190</v>
      </c>
      <c r="D317" s="85">
        <f t="shared" si="31"/>
        <v>34500</v>
      </c>
      <c r="E317" s="14"/>
      <c r="F317" s="14"/>
      <c r="G317" s="12"/>
      <c r="H317" s="10">
        <v>34500</v>
      </c>
      <c r="I317" s="12"/>
      <c r="J317" s="12"/>
      <c r="K317" s="12"/>
      <c r="L317" s="10">
        <v>34673</v>
      </c>
      <c r="M317" s="135">
        <f t="shared" si="30"/>
        <v>34846.365</v>
      </c>
    </row>
    <row r="318" spans="1:13" s="33" customFormat="1" ht="27">
      <c r="A318" s="117">
        <v>3133</v>
      </c>
      <c r="B318" s="55">
        <v>551</v>
      </c>
      <c r="C318" s="155" t="s">
        <v>86</v>
      </c>
      <c r="D318" s="85">
        <f t="shared" si="31"/>
        <v>117300</v>
      </c>
      <c r="E318" s="13"/>
      <c r="F318" s="13"/>
      <c r="G318" s="11"/>
      <c r="H318" s="7">
        <f>(H319)</f>
        <v>117300</v>
      </c>
      <c r="I318" s="11"/>
      <c r="J318" s="11"/>
      <c r="K318" s="11"/>
      <c r="L318" s="10">
        <f t="shared" si="29"/>
        <v>117886.5</v>
      </c>
      <c r="M318" s="135">
        <f t="shared" si="30"/>
        <v>118475.9325</v>
      </c>
    </row>
    <row r="319" spans="1:13" ht="27">
      <c r="A319" s="119">
        <v>31332</v>
      </c>
      <c r="B319" s="54"/>
      <c r="C319" s="156" t="s">
        <v>86</v>
      </c>
      <c r="D319" s="85">
        <f t="shared" si="31"/>
        <v>117300</v>
      </c>
      <c r="E319" s="14"/>
      <c r="F319" s="14"/>
      <c r="G319" s="12"/>
      <c r="H319" s="10">
        <v>117300</v>
      </c>
      <c r="I319" s="12"/>
      <c r="J319" s="12"/>
      <c r="K319" s="12"/>
      <c r="L319" s="10">
        <f t="shared" si="29"/>
        <v>117886.5</v>
      </c>
      <c r="M319" s="135">
        <f t="shared" si="30"/>
        <v>118475.9325</v>
      </c>
    </row>
    <row r="320" spans="1:13" ht="14.25">
      <c r="A320" s="113">
        <v>32</v>
      </c>
      <c r="B320" s="73"/>
      <c r="C320" s="160" t="s">
        <v>26</v>
      </c>
      <c r="D320" s="83">
        <f t="shared" si="31"/>
        <v>536000</v>
      </c>
      <c r="E320" s="19"/>
      <c r="F320" s="19"/>
      <c r="G320" s="16"/>
      <c r="H320" s="20">
        <f>(H321+H324)</f>
        <v>536000</v>
      </c>
      <c r="I320" s="16"/>
      <c r="J320" s="16"/>
      <c r="K320" s="16"/>
      <c r="L320" s="27">
        <f t="shared" si="29"/>
        <v>538680</v>
      </c>
      <c r="M320" s="137">
        <f t="shared" si="30"/>
        <v>541373.4</v>
      </c>
    </row>
    <row r="321" spans="1:13" ht="14.25">
      <c r="A321" s="121">
        <v>323</v>
      </c>
      <c r="B321" s="68"/>
      <c r="C321" s="157" t="s">
        <v>29</v>
      </c>
      <c r="D321" s="84">
        <f t="shared" si="31"/>
        <v>500000</v>
      </c>
      <c r="E321" s="21"/>
      <c r="F321" s="21"/>
      <c r="G321" s="18"/>
      <c r="H321" s="22">
        <f>(H322)</f>
        <v>500000</v>
      </c>
      <c r="I321" s="18"/>
      <c r="J321" s="18"/>
      <c r="K321" s="18"/>
      <c r="L321" s="24">
        <f t="shared" si="29"/>
        <v>502500</v>
      </c>
      <c r="M321" s="133">
        <f t="shared" si="30"/>
        <v>505012.5</v>
      </c>
    </row>
    <row r="322" spans="1:13" ht="14.25">
      <c r="A322" s="117">
        <v>3237</v>
      </c>
      <c r="B322" s="55"/>
      <c r="C322" s="155" t="s">
        <v>48</v>
      </c>
      <c r="D322" s="85">
        <f t="shared" si="31"/>
        <v>500000</v>
      </c>
      <c r="E322" s="13"/>
      <c r="F322" s="13"/>
      <c r="G322" s="11"/>
      <c r="H322" s="7">
        <f>(H323)</f>
        <v>500000</v>
      </c>
      <c r="I322" s="11"/>
      <c r="J322" s="11"/>
      <c r="K322" s="11"/>
      <c r="L322" s="10">
        <f t="shared" si="29"/>
        <v>502500</v>
      </c>
      <c r="M322" s="135">
        <f t="shared" si="30"/>
        <v>505012.5</v>
      </c>
    </row>
    <row r="323" spans="1:13" ht="14.25">
      <c r="A323" s="119">
        <v>32372</v>
      </c>
      <c r="B323" s="54"/>
      <c r="C323" s="156" t="s">
        <v>123</v>
      </c>
      <c r="D323" s="85">
        <f t="shared" si="31"/>
        <v>500000</v>
      </c>
      <c r="E323" s="14"/>
      <c r="F323" s="14"/>
      <c r="G323" s="12"/>
      <c r="H323" s="10">
        <v>500000</v>
      </c>
      <c r="I323" s="12"/>
      <c r="J323" s="12"/>
      <c r="K323" s="12"/>
      <c r="L323" s="10">
        <f t="shared" si="29"/>
        <v>502500</v>
      </c>
      <c r="M323" s="135">
        <f t="shared" si="30"/>
        <v>505012.5</v>
      </c>
    </row>
    <row r="324" spans="1:13" s="33" customFormat="1" ht="14.25">
      <c r="A324" s="121">
        <v>329</v>
      </c>
      <c r="B324" s="68"/>
      <c r="C324" s="157" t="s">
        <v>30</v>
      </c>
      <c r="D324" s="84">
        <f t="shared" si="31"/>
        <v>36000</v>
      </c>
      <c r="E324" s="21"/>
      <c r="F324" s="21"/>
      <c r="G324" s="18"/>
      <c r="H324" s="22">
        <f>(H325)</f>
        <v>36000</v>
      </c>
      <c r="I324" s="18"/>
      <c r="J324" s="18"/>
      <c r="K324" s="18"/>
      <c r="L324" s="24">
        <f t="shared" si="29"/>
        <v>36180</v>
      </c>
      <c r="M324" s="133">
        <f t="shared" si="30"/>
        <v>36360.9</v>
      </c>
    </row>
    <row r="325" spans="1:13" s="33" customFormat="1" ht="14.25">
      <c r="A325" s="117">
        <v>3295</v>
      </c>
      <c r="B325" s="55"/>
      <c r="C325" s="155" t="s">
        <v>68</v>
      </c>
      <c r="D325" s="85">
        <f t="shared" si="31"/>
        <v>36000</v>
      </c>
      <c r="E325" s="13"/>
      <c r="F325" s="13"/>
      <c r="G325" s="11"/>
      <c r="H325" s="7">
        <f>(H326)</f>
        <v>36000</v>
      </c>
      <c r="I325" s="11"/>
      <c r="J325" s="11"/>
      <c r="K325" s="11"/>
      <c r="L325" s="10">
        <f t="shared" si="29"/>
        <v>36180</v>
      </c>
      <c r="M325" s="135">
        <f t="shared" si="30"/>
        <v>36360.9</v>
      </c>
    </row>
    <row r="326" spans="1:13" ht="27">
      <c r="A326" s="119">
        <v>32955</v>
      </c>
      <c r="B326" s="54"/>
      <c r="C326" s="156" t="s">
        <v>189</v>
      </c>
      <c r="D326" s="85">
        <f t="shared" si="31"/>
        <v>36000</v>
      </c>
      <c r="E326" s="14"/>
      <c r="F326" s="14"/>
      <c r="G326" s="12"/>
      <c r="H326" s="10">
        <v>36000</v>
      </c>
      <c r="I326" s="12"/>
      <c r="J326" s="12"/>
      <c r="K326" s="12"/>
      <c r="L326" s="10">
        <f t="shared" si="29"/>
        <v>36180</v>
      </c>
      <c r="M326" s="135">
        <f t="shared" si="30"/>
        <v>36360.9</v>
      </c>
    </row>
    <row r="327" spans="1:13" ht="27" customHeight="1">
      <c r="A327" s="124" t="s">
        <v>116</v>
      </c>
      <c r="B327" s="92"/>
      <c r="C327" s="151" t="s">
        <v>117</v>
      </c>
      <c r="D327" s="88">
        <f t="shared" si="31"/>
        <v>4000</v>
      </c>
      <c r="E327" s="46"/>
      <c r="F327" s="46"/>
      <c r="G327" s="93"/>
      <c r="H327" s="46">
        <f>(H328+H338)</f>
        <v>4000</v>
      </c>
      <c r="I327" s="93"/>
      <c r="J327" s="93"/>
      <c r="K327" s="93"/>
      <c r="L327" s="94">
        <f>(D327)</f>
        <v>4000</v>
      </c>
      <c r="M327" s="140">
        <f>(D327)</f>
        <v>4000</v>
      </c>
    </row>
    <row r="328" spans="1:13" ht="14.25">
      <c r="A328" s="130">
        <v>3</v>
      </c>
      <c r="B328" s="78"/>
      <c r="C328" s="163" t="s">
        <v>46</v>
      </c>
      <c r="D328" s="76">
        <f t="shared" si="31"/>
        <v>4000</v>
      </c>
      <c r="E328" s="79"/>
      <c r="F328" s="79"/>
      <c r="G328" s="79"/>
      <c r="H328" s="79">
        <f>(H329)</f>
        <v>4000</v>
      </c>
      <c r="I328" s="79"/>
      <c r="J328" s="79"/>
      <c r="K328" s="79"/>
      <c r="L328" s="75">
        <f aca="true" t="shared" si="32" ref="L328:L339">(D328)</f>
        <v>4000</v>
      </c>
      <c r="M328" s="141">
        <f aca="true" t="shared" si="33" ref="M328:M339">(D328)</f>
        <v>4000</v>
      </c>
    </row>
    <row r="329" spans="1:13" ht="14.25">
      <c r="A329" s="142">
        <v>32</v>
      </c>
      <c r="B329" s="23"/>
      <c r="C329" s="169" t="s">
        <v>26</v>
      </c>
      <c r="D329" s="83">
        <f t="shared" si="31"/>
        <v>4000</v>
      </c>
      <c r="E329" s="20"/>
      <c r="F329" s="20"/>
      <c r="G329" s="20"/>
      <c r="H329" s="20">
        <f>(H330+H334+H336)</f>
        <v>4000</v>
      </c>
      <c r="I329" s="20"/>
      <c r="J329" s="20"/>
      <c r="K329" s="20"/>
      <c r="L329" s="26">
        <f t="shared" si="32"/>
        <v>4000</v>
      </c>
      <c r="M329" s="143">
        <f t="shared" si="33"/>
        <v>4000</v>
      </c>
    </row>
    <row r="330" spans="1:13" ht="14.25">
      <c r="A330" s="132">
        <v>321</v>
      </c>
      <c r="B330" s="29"/>
      <c r="C330" s="164" t="s">
        <v>27</v>
      </c>
      <c r="D330" s="84">
        <f t="shared" si="31"/>
        <v>1880</v>
      </c>
      <c r="E330" s="22"/>
      <c r="F330" s="22"/>
      <c r="G330" s="22"/>
      <c r="H330" s="22">
        <f>(H331)</f>
        <v>1880</v>
      </c>
      <c r="I330" s="22"/>
      <c r="J330" s="22"/>
      <c r="K330" s="22"/>
      <c r="L330" s="28">
        <f t="shared" si="32"/>
        <v>1880</v>
      </c>
      <c r="M330" s="144">
        <f t="shared" si="33"/>
        <v>1880</v>
      </c>
    </row>
    <row r="331" spans="1:13" ht="14.25">
      <c r="A331" s="134">
        <v>3211</v>
      </c>
      <c r="B331" s="30"/>
      <c r="C331" s="165" t="s">
        <v>49</v>
      </c>
      <c r="D331" s="85">
        <f t="shared" si="31"/>
        <v>1880</v>
      </c>
      <c r="E331" s="7"/>
      <c r="F331" s="7"/>
      <c r="G331" s="7"/>
      <c r="H331" s="7">
        <f>(H332+H333)</f>
        <v>1880</v>
      </c>
      <c r="I331" s="7"/>
      <c r="J331" s="7"/>
      <c r="K331" s="7"/>
      <c r="L331" s="14">
        <f t="shared" si="32"/>
        <v>1880</v>
      </c>
      <c r="M331" s="145">
        <f t="shared" si="33"/>
        <v>1880</v>
      </c>
    </row>
    <row r="332" spans="1:13" ht="14.25">
      <c r="A332" s="136">
        <v>32111</v>
      </c>
      <c r="B332" s="25"/>
      <c r="C332" s="166" t="s">
        <v>120</v>
      </c>
      <c r="D332" s="85">
        <f t="shared" si="31"/>
        <v>680</v>
      </c>
      <c r="E332" s="10"/>
      <c r="F332" s="10"/>
      <c r="G332" s="10"/>
      <c r="H332" s="10">
        <v>680</v>
      </c>
      <c r="I332" s="10"/>
      <c r="J332" s="10"/>
      <c r="K332" s="10"/>
      <c r="L332" s="14">
        <f t="shared" si="32"/>
        <v>680</v>
      </c>
      <c r="M332" s="145">
        <f t="shared" si="33"/>
        <v>680</v>
      </c>
    </row>
    <row r="333" spans="1:13" ht="13.5" customHeight="1">
      <c r="A333" s="119">
        <v>32115</v>
      </c>
      <c r="B333" s="54"/>
      <c r="C333" s="156" t="s">
        <v>128</v>
      </c>
      <c r="D333" s="85">
        <f t="shared" si="31"/>
        <v>1200</v>
      </c>
      <c r="E333" s="14"/>
      <c r="F333" s="14"/>
      <c r="G333" s="10"/>
      <c r="H333" s="14">
        <v>1200</v>
      </c>
      <c r="I333" s="10"/>
      <c r="J333" s="10"/>
      <c r="K333" s="10"/>
      <c r="L333" s="14">
        <f t="shared" si="32"/>
        <v>1200</v>
      </c>
      <c r="M333" s="145">
        <f t="shared" si="33"/>
        <v>1200</v>
      </c>
    </row>
    <row r="334" spans="1:13" ht="13.5" customHeight="1">
      <c r="A334" s="121">
        <v>322</v>
      </c>
      <c r="B334" s="68"/>
      <c r="C334" s="157" t="s">
        <v>28</v>
      </c>
      <c r="D334" s="84">
        <f t="shared" si="31"/>
        <v>920</v>
      </c>
      <c r="E334" s="21"/>
      <c r="F334" s="21"/>
      <c r="G334" s="22"/>
      <c r="H334" s="21">
        <f>(H335)</f>
        <v>920</v>
      </c>
      <c r="I334" s="22"/>
      <c r="J334" s="22"/>
      <c r="K334" s="22"/>
      <c r="L334" s="28">
        <f t="shared" si="32"/>
        <v>920</v>
      </c>
      <c r="M334" s="144">
        <f t="shared" si="33"/>
        <v>920</v>
      </c>
    </row>
    <row r="335" spans="1:13" ht="13.5" customHeight="1">
      <c r="A335" s="117">
        <v>3221</v>
      </c>
      <c r="B335" s="55"/>
      <c r="C335" s="155" t="s">
        <v>52</v>
      </c>
      <c r="D335" s="85">
        <f t="shared" si="31"/>
        <v>920</v>
      </c>
      <c r="E335" s="13"/>
      <c r="F335" s="13"/>
      <c r="G335" s="7"/>
      <c r="H335" s="13">
        <v>920</v>
      </c>
      <c r="I335" s="7"/>
      <c r="J335" s="7"/>
      <c r="K335" s="7"/>
      <c r="L335" s="14">
        <f t="shared" si="32"/>
        <v>920</v>
      </c>
      <c r="M335" s="145">
        <f t="shared" si="33"/>
        <v>920</v>
      </c>
    </row>
    <row r="336" spans="1:13" ht="13.5" customHeight="1">
      <c r="A336" s="121">
        <v>323</v>
      </c>
      <c r="B336" s="68"/>
      <c r="C336" s="157" t="s">
        <v>29</v>
      </c>
      <c r="D336" s="84">
        <f t="shared" si="31"/>
        <v>1200</v>
      </c>
      <c r="E336" s="21"/>
      <c r="F336" s="21"/>
      <c r="G336" s="22"/>
      <c r="H336" s="21">
        <f>(H337)</f>
        <v>1200</v>
      </c>
      <c r="I336" s="22"/>
      <c r="J336" s="22"/>
      <c r="K336" s="22"/>
      <c r="L336" s="28">
        <f t="shared" si="32"/>
        <v>1200</v>
      </c>
      <c r="M336" s="144">
        <f t="shared" si="33"/>
        <v>1200</v>
      </c>
    </row>
    <row r="337" spans="1:13" ht="13.5" customHeight="1">
      <c r="A337" s="117">
        <v>3237</v>
      </c>
      <c r="B337" s="55"/>
      <c r="C337" s="155" t="s">
        <v>48</v>
      </c>
      <c r="D337" s="85">
        <f t="shared" si="31"/>
        <v>1200</v>
      </c>
      <c r="E337" s="13"/>
      <c r="F337" s="13"/>
      <c r="G337" s="7"/>
      <c r="H337" s="13">
        <v>1200</v>
      </c>
      <c r="I337" s="7"/>
      <c r="J337" s="7"/>
      <c r="K337" s="7"/>
      <c r="L337" s="14">
        <f t="shared" si="32"/>
        <v>1200</v>
      </c>
      <c r="M337" s="145">
        <f t="shared" si="33"/>
        <v>1200</v>
      </c>
    </row>
    <row r="338" spans="1:13" ht="13.5" customHeight="1">
      <c r="A338" s="111">
        <v>4</v>
      </c>
      <c r="B338" s="81"/>
      <c r="C338" s="161" t="s">
        <v>34</v>
      </c>
      <c r="D338" s="76">
        <f t="shared" si="31"/>
        <v>0</v>
      </c>
      <c r="E338" s="75"/>
      <c r="F338" s="45"/>
      <c r="G338" s="77"/>
      <c r="H338" s="45">
        <f>(H339)</f>
        <v>0</v>
      </c>
      <c r="I338" s="77"/>
      <c r="J338" s="77"/>
      <c r="K338" s="77"/>
      <c r="L338" s="75">
        <f t="shared" si="32"/>
        <v>0</v>
      </c>
      <c r="M338" s="141">
        <f t="shared" si="33"/>
        <v>0</v>
      </c>
    </row>
    <row r="339" spans="1:13" ht="13.5" customHeight="1">
      <c r="A339" s="146">
        <v>42</v>
      </c>
      <c r="B339" s="82"/>
      <c r="C339" s="170" t="s">
        <v>40</v>
      </c>
      <c r="D339" s="83">
        <f t="shared" si="31"/>
        <v>0</v>
      </c>
      <c r="E339" s="26"/>
      <c r="F339" s="19"/>
      <c r="G339" s="27"/>
      <c r="H339" s="19">
        <v>0</v>
      </c>
      <c r="I339" s="27"/>
      <c r="J339" s="27"/>
      <c r="K339" s="27"/>
      <c r="L339" s="26">
        <f t="shared" si="32"/>
        <v>0</v>
      </c>
      <c r="M339" s="143">
        <f t="shared" si="33"/>
        <v>0</v>
      </c>
    </row>
    <row r="340" spans="1:13" ht="27">
      <c r="A340" s="147"/>
      <c r="B340" s="87"/>
      <c r="C340" s="171" t="s">
        <v>118</v>
      </c>
      <c r="D340" s="88">
        <f t="shared" si="31"/>
        <v>2200</v>
      </c>
      <c r="E340" s="89"/>
      <c r="F340" s="89"/>
      <c r="G340" s="90"/>
      <c r="H340" s="90">
        <f>(H341)</f>
        <v>2200</v>
      </c>
      <c r="I340" s="90"/>
      <c r="J340" s="90"/>
      <c r="K340" s="90"/>
      <c r="L340" s="91">
        <f>(D340)</f>
        <v>2200</v>
      </c>
      <c r="M340" s="148">
        <f aca="true" t="shared" si="34" ref="M340:M346">(D340)</f>
        <v>2200</v>
      </c>
    </row>
    <row r="341" spans="1:13" ht="14.25">
      <c r="A341" s="130">
        <v>3</v>
      </c>
      <c r="B341" s="78"/>
      <c r="C341" s="163" t="s">
        <v>46</v>
      </c>
      <c r="D341" s="76">
        <f t="shared" si="31"/>
        <v>2200</v>
      </c>
      <c r="E341" s="79"/>
      <c r="F341" s="79"/>
      <c r="G341" s="79"/>
      <c r="H341" s="79">
        <f>(H342)</f>
        <v>2200</v>
      </c>
      <c r="I341" s="79"/>
      <c r="J341" s="79"/>
      <c r="K341" s="79"/>
      <c r="L341" s="75">
        <f aca="true" t="shared" si="35" ref="L341:L346">(D341)</f>
        <v>2200</v>
      </c>
      <c r="M341" s="141">
        <f t="shared" si="34"/>
        <v>2200</v>
      </c>
    </row>
    <row r="342" spans="1:13" ht="14.25">
      <c r="A342" s="142">
        <v>32</v>
      </c>
      <c r="B342" s="23"/>
      <c r="C342" s="169" t="s">
        <v>26</v>
      </c>
      <c r="D342" s="83">
        <f t="shared" si="31"/>
        <v>2200</v>
      </c>
      <c r="E342" s="20"/>
      <c r="F342" s="20"/>
      <c r="G342" s="20"/>
      <c r="H342" s="20">
        <f>(H343)</f>
        <v>2200</v>
      </c>
      <c r="I342" s="20"/>
      <c r="J342" s="20"/>
      <c r="K342" s="20"/>
      <c r="L342" s="26">
        <f t="shared" si="35"/>
        <v>2200</v>
      </c>
      <c r="M342" s="143">
        <f t="shared" si="34"/>
        <v>2200</v>
      </c>
    </row>
    <row r="343" spans="1:13" ht="14.25">
      <c r="A343" s="132">
        <v>321</v>
      </c>
      <c r="B343" s="29"/>
      <c r="C343" s="164" t="s">
        <v>27</v>
      </c>
      <c r="D343" s="84">
        <f t="shared" si="31"/>
        <v>2200</v>
      </c>
      <c r="E343" s="22"/>
      <c r="F343" s="22"/>
      <c r="G343" s="22"/>
      <c r="H343" s="22">
        <f>(H344)</f>
        <v>2200</v>
      </c>
      <c r="I343" s="22"/>
      <c r="J343" s="22"/>
      <c r="K343" s="22"/>
      <c r="L343" s="28">
        <f t="shared" si="35"/>
        <v>2200</v>
      </c>
      <c r="M343" s="144">
        <f t="shared" si="34"/>
        <v>2200</v>
      </c>
    </row>
    <row r="344" spans="1:13" ht="14.25">
      <c r="A344" s="134">
        <v>3211</v>
      </c>
      <c r="B344" s="30"/>
      <c r="C344" s="165" t="s">
        <v>49</v>
      </c>
      <c r="D344" s="85">
        <f t="shared" si="31"/>
        <v>2200</v>
      </c>
      <c r="E344" s="7"/>
      <c r="F344" s="7"/>
      <c r="G344" s="7"/>
      <c r="H344" s="7">
        <f>(H345+H346)</f>
        <v>2200</v>
      </c>
      <c r="I344" s="7"/>
      <c r="J344" s="7"/>
      <c r="K344" s="7"/>
      <c r="L344" s="14">
        <f t="shared" si="35"/>
        <v>2200</v>
      </c>
      <c r="M344" s="145">
        <f t="shared" si="34"/>
        <v>2200</v>
      </c>
    </row>
    <row r="345" spans="1:13" ht="14.25">
      <c r="A345" s="136">
        <v>32111</v>
      </c>
      <c r="B345" s="25"/>
      <c r="C345" s="166" t="s">
        <v>120</v>
      </c>
      <c r="D345" s="85">
        <f t="shared" si="31"/>
        <v>800</v>
      </c>
      <c r="E345" s="10"/>
      <c r="F345" s="10"/>
      <c r="G345" s="10"/>
      <c r="H345" s="10">
        <v>800</v>
      </c>
      <c r="I345" s="10"/>
      <c r="J345" s="10"/>
      <c r="K345" s="10"/>
      <c r="L345" s="14">
        <f t="shared" si="35"/>
        <v>800</v>
      </c>
      <c r="M345" s="145">
        <f t="shared" si="34"/>
        <v>800</v>
      </c>
    </row>
    <row r="346" spans="1:13" ht="13.5" customHeight="1">
      <c r="A346" s="173">
        <v>32115</v>
      </c>
      <c r="B346" s="174"/>
      <c r="C346" s="175" t="s">
        <v>128</v>
      </c>
      <c r="D346" s="176">
        <f t="shared" si="31"/>
        <v>1400</v>
      </c>
      <c r="E346" s="177"/>
      <c r="F346" s="177"/>
      <c r="G346" s="178"/>
      <c r="H346" s="177">
        <v>1400</v>
      </c>
      <c r="I346" s="178"/>
      <c r="J346" s="178"/>
      <c r="K346" s="178"/>
      <c r="L346" s="177">
        <f t="shared" si="35"/>
        <v>1400</v>
      </c>
      <c r="M346" s="179">
        <f t="shared" si="34"/>
        <v>1400</v>
      </c>
    </row>
    <row r="347" spans="1:13" ht="14.25">
      <c r="A347" s="205"/>
      <c r="B347" s="205"/>
      <c r="C347" s="206" t="s">
        <v>239</v>
      </c>
      <c r="D347" s="207">
        <v>0</v>
      </c>
      <c r="E347" s="207"/>
      <c r="F347" s="207">
        <v>0</v>
      </c>
      <c r="G347" s="208"/>
      <c r="H347" s="208"/>
      <c r="I347" s="208"/>
      <c r="J347" s="208"/>
      <c r="K347" s="208"/>
      <c r="L347" s="208"/>
      <c r="M347" s="208"/>
    </row>
    <row r="348" spans="1:13" ht="13.5">
      <c r="A348" s="194">
        <v>3</v>
      </c>
      <c r="B348" s="195"/>
      <c r="C348" s="196" t="s">
        <v>46</v>
      </c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</row>
    <row r="349" spans="1:13" ht="13.5">
      <c r="A349" s="197">
        <v>32</v>
      </c>
      <c r="B349" s="198"/>
      <c r="C349" s="199" t="s">
        <v>26</v>
      </c>
      <c r="D349" s="189"/>
      <c r="E349" s="190"/>
      <c r="F349" s="189"/>
      <c r="G349" s="190"/>
      <c r="H349" s="190"/>
      <c r="I349" s="190"/>
      <c r="J349" s="190"/>
      <c r="K349" s="190"/>
      <c r="L349" s="190"/>
      <c r="M349" s="190"/>
    </row>
    <row r="350" spans="1:13" ht="13.5">
      <c r="A350" s="200">
        <v>321</v>
      </c>
      <c r="B350" s="201"/>
      <c r="C350" s="202" t="s">
        <v>235</v>
      </c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</row>
    <row r="351" spans="1:13" ht="13.5">
      <c r="A351" s="185">
        <v>3211</v>
      </c>
      <c r="B351" s="186"/>
      <c r="C351" s="192" t="s">
        <v>49</v>
      </c>
      <c r="D351" s="184"/>
      <c r="E351" s="182"/>
      <c r="F351" s="184"/>
      <c r="G351" s="183"/>
      <c r="H351" s="183"/>
      <c r="I351" s="183"/>
      <c r="J351" s="183"/>
      <c r="K351" s="183"/>
      <c r="L351" s="183"/>
      <c r="M351" s="183"/>
    </row>
    <row r="352" spans="1:13" ht="13.5">
      <c r="A352" s="187">
        <v>32111</v>
      </c>
      <c r="B352" s="181"/>
      <c r="C352" s="193" t="s">
        <v>120</v>
      </c>
      <c r="D352" s="182"/>
      <c r="E352" s="182"/>
      <c r="F352" s="182"/>
      <c r="G352" s="183"/>
      <c r="H352" s="183"/>
      <c r="I352" s="183"/>
      <c r="J352" s="183"/>
      <c r="K352" s="183"/>
      <c r="L352" s="183"/>
      <c r="M352" s="183"/>
    </row>
    <row r="353" spans="1:13" ht="13.5">
      <c r="A353" s="200">
        <v>322</v>
      </c>
      <c r="B353" s="201"/>
      <c r="C353" s="202" t="s">
        <v>28</v>
      </c>
      <c r="D353" s="204"/>
      <c r="E353" s="203"/>
      <c r="F353" s="204"/>
      <c r="G353" s="203"/>
      <c r="H353" s="203"/>
      <c r="I353" s="203"/>
      <c r="J353" s="203"/>
      <c r="K353" s="203"/>
      <c r="L353" s="203"/>
      <c r="M353" s="203"/>
    </row>
    <row r="354" spans="1:13" ht="27">
      <c r="A354" s="185">
        <v>3221</v>
      </c>
      <c r="B354" s="188"/>
      <c r="C354" s="192" t="s">
        <v>52</v>
      </c>
      <c r="D354" s="184"/>
      <c r="E354" s="182"/>
      <c r="F354" s="184"/>
      <c r="G354" s="183"/>
      <c r="H354" s="183"/>
      <c r="I354" s="183"/>
      <c r="J354" s="183"/>
      <c r="K354" s="183"/>
      <c r="L354" s="183"/>
      <c r="M354" s="183"/>
    </row>
    <row r="355" spans="1:13" ht="13.5">
      <c r="A355" s="187">
        <v>32211</v>
      </c>
      <c r="B355" s="181"/>
      <c r="C355" s="193" t="s">
        <v>52</v>
      </c>
      <c r="D355" s="182"/>
      <c r="E355" s="182"/>
      <c r="F355" s="182"/>
      <c r="G355" s="183"/>
      <c r="H355" s="183"/>
      <c r="I355" s="183"/>
      <c r="J355" s="183"/>
      <c r="K355" s="183"/>
      <c r="L355" s="183"/>
      <c r="M355" s="183"/>
    </row>
    <row r="356" spans="1:13" ht="27">
      <c r="A356" s="185">
        <v>3224</v>
      </c>
      <c r="B356" s="181"/>
      <c r="C356" s="192" t="s">
        <v>236</v>
      </c>
      <c r="D356" s="184"/>
      <c r="E356" s="182"/>
      <c r="F356" s="184"/>
      <c r="G356" s="183"/>
      <c r="H356" s="183"/>
      <c r="I356" s="183"/>
      <c r="J356" s="183"/>
      <c r="K356" s="183"/>
      <c r="L356" s="183"/>
      <c r="M356" s="183"/>
    </row>
    <row r="357" spans="1:13" ht="13.5">
      <c r="A357" s="187">
        <v>32242</v>
      </c>
      <c r="B357" s="181"/>
      <c r="C357" s="193" t="s">
        <v>236</v>
      </c>
      <c r="D357" s="182"/>
      <c r="E357" s="182"/>
      <c r="F357" s="182"/>
      <c r="G357" s="183"/>
      <c r="H357" s="183"/>
      <c r="I357" s="183"/>
      <c r="J357" s="183"/>
      <c r="K357" s="183"/>
      <c r="L357" s="183"/>
      <c r="M357" s="183"/>
    </row>
    <row r="358" spans="1:13" ht="13.5">
      <c r="A358" s="185">
        <v>3225</v>
      </c>
      <c r="B358" s="181"/>
      <c r="C358" s="192" t="s">
        <v>237</v>
      </c>
      <c r="D358" s="184"/>
      <c r="E358" s="182"/>
      <c r="F358" s="184"/>
      <c r="G358" s="183"/>
      <c r="H358" s="183"/>
      <c r="I358" s="183"/>
      <c r="J358" s="183"/>
      <c r="K358" s="183"/>
      <c r="L358" s="183"/>
      <c r="M358" s="183"/>
    </row>
    <row r="359" spans="1:13" ht="13.5">
      <c r="A359" s="187">
        <v>32251</v>
      </c>
      <c r="B359" s="181"/>
      <c r="C359" s="193" t="s">
        <v>237</v>
      </c>
      <c r="D359" s="182"/>
      <c r="E359" s="182"/>
      <c r="F359" s="182"/>
      <c r="G359" s="183"/>
      <c r="H359" s="183"/>
      <c r="I359" s="183"/>
      <c r="J359" s="183"/>
      <c r="K359" s="183"/>
      <c r="L359" s="183"/>
      <c r="M359" s="183"/>
    </row>
    <row r="360" spans="1:13" ht="13.5">
      <c r="A360" s="200">
        <v>323</v>
      </c>
      <c r="B360" s="201"/>
      <c r="C360" s="202" t="s">
        <v>29</v>
      </c>
      <c r="D360" s="204"/>
      <c r="E360" s="204"/>
      <c r="F360" s="204"/>
      <c r="G360" s="203"/>
      <c r="H360" s="203"/>
      <c r="I360" s="203"/>
      <c r="J360" s="203"/>
      <c r="K360" s="203"/>
      <c r="L360" s="203"/>
      <c r="M360" s="203"/>
    </row>
    <row r="361" spans="1:13" ht="13.5">
      <c r="A361" s="185">
        <v>3231</v>
      </c>
      <c r="B361" s="186"/>
      <c r="C361" s="192" t="s">
        <v>238</v>
      </c>
      <c r="D361" s="182"/>
      <c r="E361" s="182"/>
      <c r="F361" s="182"/>
      <c r="G361" s="183"/>
      <c r="H361" s="183"/>
      <c r="I361" s="183"/>
      <c r="J361" s="183"/>
      <c r="K361" s="183"/>
      <c r="L361" s="183"/>
      <c r="M361" s="183"/>
    </row>
    <row r="362" spans="1:13" ht="13.5">
      <c r="A362" s="187">
        <v>32319</v>
      </c>
      <c r="B362" s="181"/>
      <c r="C362" s="193" t="s">
        <v>155</v>
      </c>
      <c r="D362" s="182"/>
      <c r="E362" s="182"/>
      <c r="F362" s="182"/>
      <c r="G362" s="183"/>
      <c r="H362" s="183"/>
      <c r="I362" s="183"/>
      <c r="J362" s="183"/>
      <c r="K362" s="183"/>
      <c r="L362" s="183"/>
      <c r="M362" s="183"/>
    </row>
    <row r="363" spans="1:13" ht="13.5">
      <c r="A363" s="180">
        <v>329</v>
      </c>
      <c r="B363" s="181"/>
      <c r="C363" s="192" t="s">
        <v>30</v>
      </c>
      <c r="D363" s="184"/>
      <c r="E363" s="182"/>
      <c r="F363" s="184"/>
      <c r="G363" s="183"/>
      <c r="H363" s="183"/>
      <c r="I363" s="183"/>
      <c r="J363" s="183"/>
      <c r="K363" s="183"/>
      <c r="L363" s="183"/>
      <c r="M363" s="183"/>
    </row>
    <row r="364" spans="1:13" ht="13.5">
      <c r="A364" s="185">
        <v>3294</v>
      </c>
      <c r="B364" s="186"/>
      <c r="C364" s="192" t="s">
        <v>67</v>
      </c>
      <c r="D364" s="184"/>
      <c r="E364" s="182"/>
      <c r="F364" s="184"/>
      <c r="G364" s="183"/>
      <c r="H364" s="183"/>
      <c r="I364" s="183"/>
      <c r="J364" s="183"/>
      <c r="K364" s="183"/>
      <c r="L364" s="183"/>
      <c r="M364" s="183"/>
    </row>
    <row r="365" spans="1:13" ht="13.5">
      <c r="A365" s="187">
        <v>32941</v>
      </c>
      <c r="B365" s="181"/>
      <c r="C365" s="193" t="s">
        <v>67</v>
      </c>
      <c r="D365" s="182"/>
      <c r="E365" s="182"/>
      <c r="F365" s="182"/>
      <c r="G365" s="183"/>
      <c r="H365" s="183"/>
      <c r="I365" s="183"/>
      <c r="J365" s="183"/>
      <c r="K365" s="183"/>
      <c r="L365" s="183"/>
      <c r="M365" s="183"/>
    </row>
    <row r="366" spans="1:13" ht="13.5">
      <c r="A366" s="197">
        <v>42</v>
      </c>
      <c r="B366" s="198"/>
      <c r="C366" s="199" t="s">
        <v>33</v>
      </c>
      <c r="D366" s="189"/>
      <c r="E366" s="190"/>
      <c r="F366" s="189"/>
      <c r="G366" s="190"/>
      <c r="H366" s="190"/>
      <c r="I366" s="190"/>
      <c r="J366" s="190"/>
      <c r="K366" s="190"/>
      <c r="L366" s="190"/>
      <c r="M366" s="190"/>
    </row>
    <row r="367" spans="1:13" ht="13.5">
      <c r="A367" s="200">
        <v>422</v>
      </c>
      <c r="B367" s="201"/>
      <c r="C367" s="202" t="s">
        <v>33</v>
      </c>
      <c r="D367" s="204"/>
      <c r="E367" s="203"/>
      <c r="F367" s="204"/>
      <c r="G367" s="203"/>
      <c r="H367" s="203"/>
      <c r="I367" s="203"/>
      <c r="J367" s="203"/>
      <c r="K367" s="203"/>
      <c r="L367" s="203"/>
      <c r="M367" s="203"/>
    </row>
    <row r="368" spans="1:13" ht="13.5">
      <c r="A368" s="185">
        <v>4221</v>
      </c>
      <c r="B368" s="186"/>
      <c r="C368" s="192" t="s">
        <v>41</v>
      </c>
      <c r="D368" s="184"/>
      <c r="E368" s="182"/>
      <c r="F368" s="184"/>
      <c r="G368" s="183"/>
      <c r="H368" s="183"/>
      <c r="I368" s="183"/>
      <c r="J368" s="183"/>
      <c r="K368" s="183"/>
      <c r="L368" s="183"/>
      <c r="M368" s="183"/>
    </row>
    <row r="369" spans="1:13" ht="13.5">
      <c r="A369" s="187">
        <v>42211</v>
      </c>
      <c r="B369" s="181"/>
      <c r="C369" s="193" t="s">
        <v>41</v>
      </c>
      <c r="D369" s="184"/>
      <c r="E369" s="182"/>
      <c r="F369" s="184"/>
      <c r="G369" s="183"/>
      <c r="H369" s="183"/>
      <c r="I369" s="183"/>
      <c r="J369" s="183"/>
      <c r="K369" s="183"/>
      <c r="L369" s="183"/>
      <c r="M369" s="183"/>
    </row>
    <row r="370" spans="1:13" ht="13.5">
      <c r="A370" s="185">
        <v>4225</v>
      </c>
      <c r="B370" s="186"/>
      <c r="C370" s="192" t="s">
        <v>98</v>
      </c>
      <c r="D370" s="184"/>
      <c r="E370" s="182"/>
      <c r="F370" s="184"/>
      <c r="G370" s="183"/>
      <c r="H370" s="183"/>
      <c r="I370" s="183"/>
      <c r="J370" s="183"/>
      <c r="K370" s="183"/>
      <c r="L370" s="183"/>
      <c r="M370" s="183"/>
    </row>
    <row r="371" spans="1:13" ht="13.5">
      <c r="A371" s="187">
        <v>42251</v>
      </c>
      <c r="B371" s="181"/>
      <c r="C371" s="193" t="s">
        <v>98</v>
      </c>
      <c r="D371" s="182"/>
      <c r="E371" s="182"/>
      <c r="F371" s="182"/>
      <c r="G371" s="183"/>
      <c r="H371" s="183"/>
      <c r="I371" s="183"/>
      <c r="J371" s="183"/>
      <c r="K371" s="183"/>
      <c r="L371" s="183"/>
      <c r="M371" s="183"/>
    </row>
    <row r="372" spans="1:13" ht="14.25">
      <c r="A372" s="205"/>
      <c r="B372" s="205"/>
      <c r="C372" s="206" t="s">
        <v>240</v>
      </c>
      <c r="D372" s="207">
        <v>0</v>
      </c>
      <c r="E372" s="207"/>
      <c r="F372" s="207"/>
      <c r="G372" s="208"/>
      <c r="H372" s="208">
        <v>0</v>
      </c>
      <c r="I372" s="208"/>
      <c r="J372" s="208"/>
      <c r="K372" s="208"/>
      <c r="L372" s="208"/>
      <c r="M372" s="208"/>
    </row>
    <row r="373" spans="1:13" ht="13.5">
      <c r="A373" s="194">
        <v>3</v>
      </c>
      <c r="B373" s="195"/>
      <c r="C373" s="196" t="s">
        <v>46</v>
      </c>
      <c r="D373" s="191"/>
      <c r="E373" s="191"/>
      <c r="F373" s="191"/>
      <c r="G373" s="191"/>
      <c r="H373" s="191"/>
      <c r="I373" s="191"/>
      <c r="J373" s="191"/>
      <c r="K373" s="191"/>
      <c r="L373" s="191"/>
      <c r="M373" s="191"/>
    </row>
    <row r="374" spans="1:13" ht="13.5">
      <c r="A374" s="197">
        <v>32</v>
      </c>
      <c r="B374" s="198"/>
      <c r="C374" s="199" t="s">
        <v>26</v>
      </c>
      <c r="D374" s="189"/>
      <c r="E374" s="190"/>
      <c r="F374" s="189"/>
      <c r="G374" s="190"/>
      <c r="H374" s="190"/>
      <c r="I374" s="190"/>
      <c r="J374" s="190"/>
      <c r="K374" s="190"/>
      <c r="L374" s="190"/>
      <c r="M374" s="190"/>
    </row>
    <row r="375" spans="1:13" ht="13.5">
      <c r="A375" s="200">
        <v>322</v>
      </c>
      <c r="B375" s="201"/>
      <c r="C375" s="202" t="s">
        <v>28</v>
      </c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</row>
    <row r="376" spans="1:13" ht="13.5">
      <c r="A376" s="185">
        <v>3222</v>
      </c>
      <c r="B376" s="186"/>
      <c r="C376" s="192" t="s">
        <v>78</v>
      </c>
      <c r="D376" s="184"/>
      <c r="E376" s="182"/>
      <c r="F376" s="184"/>
      <c r="G376" s="183"/>
      <c r="H376" s="183"/>
      <c r="I376" s="183"/>
      <c r="J376" s="183"/>
      <c r="K376" s="183"/>
      <c r="L376" s="183"/>
      <c r="M376" s="183"/>
    </row>
    <row r="377" spans="1:13" ht="13.5">
      <c r="A377" s="187">
        <v>32224</v>
      </c>
      <c r="B377" s="181"/>
      <c r="C377" s="193" t="s">
        <v>241</v>
      </c>
      <c r="D377" s="182"/>
      <c r="E377" s="182"/>
      <c r="F377" s="182"/>
      <c r="G377" s="183"/>
      <c r="H377" s="183"/>
      <c r="I377" s="183"/>
      <c r="J377" s="183"/>
      <c r="K377" s="183"/>
      <c r="L377" s="183"/>
      <c r="M377" s="183"/>
    </row>
  </sheetData>
  <sheetProtection/>
  <mergeCells count="1">
    <mergeCell ref="A1:M1"/>
  </mergeCells>
  <printOptions gridLines="1" horizontalCentered="1"/>
  <pageMargins left="0.1968503937007874" right="0.1968503937007874" top="0.6299212598425197" bottom="0.4330708661417323" header="0.31496062992125984" footer="0.1968503937007874"/>
  <pageSetup horizontalDpi="600" verticalDpi="600" orientation="landscape" paperSize="9" scale="85" r:id="rId3"/>
  <headerFooter alignWithMargins="0">
    <oddFooter>&amp;L&amp;"Arial Narrow,Uobičajeno"&amp;D&amp;R&amp;"Arial Narrow,Uobičajeno"&amp;P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2017-11-28T17:14:31Z</cp:lastPrinted>
  <dcterms:created xsi:type="dcterms:W3CDTF">2013-09-11T11:00:21Z</dcterms:created>
  <dcterms:modified xsi:type="dcterms:W3CDTF">2017-12-04T10:47:48Z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